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yanid\Documents\FORMS-Procedures\DOR\ePRAF\Internal Budget Sheets 2021-2022\"/>
    </mc:Choice>
  </mc:AlternateContent>
  <xr:revisionPtr revIDLastSave="0" documentId="13_ncr:1_{58924571-51BA-41DC-897F-8DB2210F7691}" xr6:coauthVersionLast="46" xr6:coauthVersionMax="46" xr10:uidLastSave="{00000000-0000-0000-0000-000000000000}"/>
  <bookViews>
    <workbookView xWindow="-120" yWindow="-120" windowWidth="25440" windowHeight="15390" tabRatio="895" xr2:uid="{00000000-000D-0000-FFFF-FFFF00000000}"/>
  </bookViews>
  <sheets>
    <sheet name="Project Budget Overview" sheetId="10" r:id="rId1"/>
    <sheet name="Valid Values and Workbook Info" sheetId="9" state="hidden" r:id="rId2"/>
    <sheet name="Project Subcontractor Budgets" sheetId="8" r:id="rId3"/>
    <sheet name="Participant Support Budget" sheetId="16" r:id="rId4"/>
    <sheet name="Proposal Budget Year 1" sheetId="13" r:id="rId5"/>
    <sheet name="Proposal Budget Year 2" sheetId="2" r:id="rId6"/>
    <sheet name="Proposal Budget Year 3" sheetId="1" r:id="rId7"/>
    <sheet name="Proposal Budget Year 4" sheetId="4" r:id="rId8"/>
    <sheet name="Proposal Budget Year 5" sheetId="5" r:id="rId9"/>
    <sheet name="Level 4 Summary By Year" sheetId="7" r:id="rId10"/>
    <sheet name="Level 3 Summary By Year" sheetId="15" r:id="rId11"/>
  </sheets>
  <definedNames>
    <definedName name="_xlnm.Print_Area" localSheetId="10">'Level 3 Summary By Year'!$A$1:$G$14</definedName>
    <definedName name="_xlnm.Print_Area" localSheetId="9">'Level 4 Summary By Year'!$A$1:$G$42</definedName>
    <definedName name="_xlnm.Print_Area" localSheetId="2">'Project Subcontractor Budgets'!$A$1:$H$56</definedName>
    <definedName name="_xlnm.Print_Area" localSheetId="4">'Proposal Budget Year 1'!$A$1:$R$138</definedName>
    <definedName name="_xlnm.Print_Area" localSheetId="5">'Proposal Budget Year 2'!$A$1:$R$138</definedName>
    <definedName name="_xlnm.Print_Area" localSheetId="6">'Proposal Budget Year 3'!$A$1:$R$137</definedName>
    <definedName name="_xlnm.Print_Area" localSheetId="7">'Proposal Budget Year 4'!$A$1:$R$137</definedName>
    <definedName name="_xlnm.Print_Area" localSheetId="8">'Proposal Budget Year 5'!$A$1:$R$137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5" i="5" l="1"/>
  <c r="R105" i="4"/>
  <c r="R105" i="1"/>
  <c r="R106" i="2"/>
  <c r="R69" i="5"/>
  <c r="R69" i="4"/>
  <c r="R69" i="1"/>
  <c r="R70" i="2"/>
  <c r="R70" i="13"/>
  <c r="K58" i="2"/>
  <c r="K57" i="1"/>
  <c r="K57" i="4"/>
  <c r="K57" i="5"/>
  <c r="Q57" i="5"/>
  <c r="Q58" i="5"/>
  <c r="P57" i="5"/>
  <c r="P58" i="5"/>
  <c r="O57" i="5"/>
  <c r="O58" i="5"/>
  <c r="K56" i="2"/>
  <c r="K55" i="1"/>
  <c r="K55" i="4"/>
  <c r="K55" i="5"/>
  <c r="Q55" i="5"/>
  <c r="Q56" i="5"/>
  <c r="P55" i="5"/>
  <c r="P56" i="5"/>
  <c r="O55" i="5"/>
  <c r="O56" i="5"/>
  <c r="K54" i="2"/>
  <c r="K53" i="1"/>
  <c r="K53" i="4"/>
  <c r="K53" i="5"/>
  <c r="Q53" i="5"/>
  <c r="Q54" i="5"/>
  <c r="P53" i="5"/>
  <c r="P54" i="5"/>
  <c r="O53" i="5"/>
  <c r="O54" i="5"/>
  <c r="K52" i="2"/>
  <c r="K51" i="1"/>
  <c r="K51" i="4"/>
  <c r="K51" i="5"/>
  <c r="Q51" i="5"/>
  <c r="Q52" i="5"/>
  <c r="P51" i="5"/>
  <c r="P52" i="5"/>
  <c r="O51" i="5"/>
  <c r="O52" i="5"/>
  <c r="K50" i="2"/>
  <c r="K49" i="1"/>
  <c r="K49" i="4"/>
  <c r="K49" i="5"/>
  <c r="Q49" i="5"/>
  <c r="Q50" i="5"/>
  <c r="P49" i="5"/>
  <c r="P50" i="5"/>
  <c r="O49" i="5"/>
  <c r="O50" i="5"/>
  <c r="K48" i="2"/>
  <c r="K47" i="1"/>
  <c r="K47" i="4"/>
  <c r="K47" i="5"/>
  <c r="Q47" i="5"/>
  <c r="Q48" i="5"/>
  <c r="P47" i="5"/>
  <c r="P48" i="5"/>
  <c r="O47" i="5"/>
  <c r="O48" i="5"/>
  <c r="Q57" i="4"/>
  <c r="Q58" i="4"/>
  <c r="P57" i="4"/>
  <c r="P58" i="4"/>
  <c r="O57" i="4"/>
  <c r="O58" i="4"/>
  <c r="Q55" i="4"/>
  <c r="Q56" i="4"/>
  <c r="P55" i="4"/>
  <c r="P56" i="4"/>
  <c r="O55" i="4"/>
  <c r="O56" i="4"/>
  <c r="Q53" i="4"/>
  <c r="Q54" i="4"/>
  <c r="P53" i="4"/>
  <c r="P54" i="4"/>
  <c r="O53" i="4"/>
  <c r="O54" i="4"/>
  <c r="Q51" i="4"/>
  <c r="Q52" i="4"/>
  <c r="P51" i="4"/>
  <c r="P52" i="4"/>
  <c r="O51" i="4"/>
  <c r="O52" i="4"/>
  <c r="Q49" i="4"/>
  <c r="Q50" i="4"/>
  <c r="P49" i="4"/>
  <c r="P50" i="4"/>
  <c r="O49" i="4"/>
  <c r="O50" i="4"/>
  <c r="Q47" i="4"/>
  <c r="Q48" i="4"/>
  <c r="P47" i="4"/>
  <c r="P48" i="4"/>
  <c r="O47" i="4"/>
  <c r="O48" i="4"/>
  <c r="Q57" i="1"/>
  <c r="Q58" i="1"/>
  <c r="P57" i="1"/>
  <c r="P58" i="1"/>
  <c r="O57" i="1"/>
  <c r="O58" i="1"/>
  <c r="Q55" i="1"/>
  <c r="Q56" i="1"/>
  <c r="P55" i="1"/>
  <c r="P56" i="1"/>
  <c r="O55" i="1"/>
  <c r="O56" i="1"/>
  <c r="Q53" i="1"/>
  <c r="Q54" i="1"/>
  <c r="P53" i="1"/>
  <c r="P54" i="1"/>
  <c r="O53" i="1"/>
  <c r="O54" i="1"/>
  <c r="Q51" i="1"/>
  <c r="Q52" i="1"/>
  <c r="P51" i="1"/>
  <c r="P52" i="1"/>
  <c r="O51" i="1"/>
  <c r="O52" i="1"/>
  <c r="Q49" i="1"/>
  <c r="Q50" i="1"/>
  <c r="P49" i="1"/>
  <c r="P50" i="1"/>
  <c r="O49" i="1"/>
  <c r="O50" i="1"/>
  <c r="Q47" i="1"/>
  <c r="Q48" i="1"/>
  <c r="P47" i="1"/>
  <c r="P48" i="1"/>
  <c r="O47" i="1"/>
  <c r="O48" i="1"/>
  <c r="Q58" i="2"/>
  <c r="Q59" i="2"/>
  <c r="P58" i="2"/>
  <c r="P59" i="2"/>
  <c r="O58" i="2"/>
  <c r="O59" i="2"/>
  <c r="Q56" i="2"/>
  <c r="Q57" i="2"/>
  <c r="P56" i="2"/>
  <c r="P57" i="2"/>
  <c r="O56" i="2"/>
  <c r="O57" i="2"/>
  <c r="Q54" i="2"/>
  <c r="Q55" i="2"/>
  <c r="P54" i="2"/>
  <c r="P55" i="2"/>
  <c r="O54" i="2"/>
  <c r="O55" i="2"/>
  <c r="Q52" i="2"/>
  <c r="Q53" i="2"/>
  <c r="P52" i="2"/>
  <c r="P53" i="2"/>
  <c r="O52" i="2"/>
  <c r="O53" i="2"/>
  <c r="Q50" i="2"/>
  <c r="Q51" i="2"/>
  <c r="P50" i="2"/>
  <c r="P51" i="2"/>
  <c r="O50" i="2"/>
  <c r="O51" i="2"/>
  <c r="Q48" i="2"/>
  <c r="Q49" i="2"/>
  <c r="P48" i="2"/>
  <c r="P49" i="2"/>
  <c r="O48" i="2"/>
  <c r="O49" i="2"/>
  <c r="Q58" i="13"/>
  <c r="Q59" i="13"/>
  <c r="P58" i="13"/>
  <c r="P59" i="13"/>
  <c r="O58" i="13"/>
  <c r="O59" i="13"/>
  <c r="Q56" i="13"/>
  <c r="Q57" i="13"/>
  <c r="P56" i="13"/>
  <c r="P57" i="13"/>
  <c r="O56" i="13"/>
  <c r="O57" i="13"/>
  <c r="Q54" i="13"/>
  <c r="Q55" i="13"/>
  <c r="P54" i="13"/>
  <c r="P55" i="13"/>
  <c r="O54" i="13"/>
  <c r="O55" i="13"/>
  <c r="Q52" i="13"/>
  <c r="Q53" i="13"/>
  <c r="P52" i="13"/>
  <c r="P53" i="13"/>
  <c r="O52" i="13"/>
  <c r="O53" i="13"/>
  <c r="Q50" i="13"/>
  <c r="Q51" i="13"/>
  <c r="P50" i="13"/>
  <c r="P51" i="13"/>
  <c r="O50" i="13"/>
  <c r="O51" i="13"/>
  <c r="Q48" i="13"/>
  <c r="Q49" i="13"/>
  <c r="P48" i="13"/>
  <c r="P49" i="13"/>
  <c r="O48" i="13"/>
  <c r="O49" i="13"/>
  <c r="K45" i="2"/>
  <c r="K44" i="1"/>
  <c r="K44" i="4"/>
  <c r="K44" i="5"/>
  <c r="Q44" i="5"/>
  <c r="Q45" i="5"/>
  <c r="P44" i="5"/>
  <c r="P45" i="5"/>
  <c r="O44" i="5"/>
  <c r="O45" i="5"/>
  <c r="K43" i="2"/>
  <c r="K42" i="1"/>
  <c r="K42" i="4"/>
  <c r="K42" i="5"/>
  <c r="Q42" i="5"/>
  <c r="Q43" i="5"/>
  <c r="P42" i="5"/>
  <c r="P43" i="5"/>
  <c r="O42" i="5"/>
  <c r="O43" i="5"/>
  <c r="K41" i="2"/>
  <c r="K40" i="1"/>
  <c r="K40" i="4"/>
  <c r="K40" i="5"/>
  <c r="Q40" i="5"/>
  <c r="Q41" i="5"/>
  <c r="P40" i="5"/>
  <c r="P41" i="5"/>
  <c r="O40" i="5"/>
  <c r="O41" i="5"/>
  <c r="K39" i="2"/>
  <c r="K38" i="1"/>
  <c r="K38" i="4"/>
  <c r="K38" i="5"/>
  <c r="Q38" i="5"/>
  <c r="Q39" i="5"/>
  <c r="P38" i="5"/>
  <c r="P39" i="5"/>
  <c r="O38" i="5"/>
  <c r="O39" i="5"/>
  <c r="K37" i="2"/>
  <c r="K36" i="1"/>
  <c r="K36" i="4"/>
  <c r="K36" i="5"/>
  <c r="Q36" i="5"/>
  <c r="Q37" i="5"/>
  <c r="P36" i="5"/>
  <c r="P37" i="5"/>
  <c r="O36" i="5"/>
  <c r="O37" i="5"/>
  <c r="K35" i="2"/>
  <c r="K34" i="1"/>
  <c r="K34" i="4"/>
  <c r="K34" i="5"/>
  <c r="Q34" i="5"/>
  <c r="Q35" i="5"/>
  <c r="P34" i="5"/>
  <c r="P35" i="5"/>
  <c r="O34" i="5"/>
  <c r="O35" i="5"/>
  <c r="K33" i="2"/>
  <c r="K32" i="1"/>
  <c r="K32" i="4"/>
  <c r="K32" i="5"/>
  <c r="Q32" i="5"/>
  <c r="Q33" i="5"/>
  <c r="P32" i="5"/>
  <c r="P33" i="5"/>
  <c r="O32" i="5"/>
  <c r="O33" i="5"/>
  <c r="K31" i="2"/>
  <c r="K30" i="1"/>
  <c r="K30" i="4"/>
  <c r="K30" i="5"/>
  <c r="Q30" i="5"/>
  <c r="Q31" i="5"/>
  <c r="P30" i="5"/>
  <c r="P31" i="5"/>
  <c r="O30" i="5"/>
  <c r="O31" i="5"/>
  <c r="K29" i="2"/>
  <c r="K28" i="1"/>
  <c r="K28" i="4"/>
  <c r="K28" i="5"/>
  <c r="Q28" i="5"/>
  <c r="Q29" i="5"/>
  <c r="P28" i="5"/>
  <c r="P29" i="5"/>
  <c r="O28" i="5"/>
  <c r="O29" i="5"/>
  <c r="K27" i="2"/>
  <c r="K26" i="1"/>
  <c r="K26" i="4"/>
  <c r="K26" i="5"/>
  <c r="Q26" i="5"/>
  <c r="Q27" i="5"/>
  <c r="P26" i="5"/>
  <c r="P27" i="5"/>
  <c r="O26" i="5"/>
  <c r="O27" i="5"/>
  <c r="K25" i="2"/>
  <c r="K24" i="1"/>
  <c r="K24" i="4"/>
  <c r="K24" i="5"/>
  <c r="Q24" i="5"/>
  <c r="Q25" i="5"/>
  <c r="P24" i="5"/>
  <c r="P25" i="5"/>
  <c r="O24" i="5"/>
  <c r="O25" i="5"/>
  <c r="K23" i="2"/>
  <c r="K22" i="1"/>
  <c r="K22" i="4"/>
  <c r="K22" i="5"/>
  <c r="Q22" i="5"/>
  <c r="Q23" i="5"/>
  <c r="P22" i="5"/>
  <c r="P23" i="5"/>
  <c r="O22" i="5"/>
  <c r="O23" i="5"/>
  <c r="K21" i="2"/>
  <c r="K20" i="1"/>
  <c r="K20" i="4"/>
  <c r="K20" i="5"/>
  <c r="Q20" i="5"/>
  <c r="Q21" i="5"/>
  <c r="P20" i="5"/>
  <c r="P21" i="5"/>
  <c r="O20" i="5"/>
  <c r="O21" i="5"/>
  <c r="K19" i="2"/>
  <c r="K18" i="1"/>
  <c r="K18" i="4"/>
  <c r="K18" i="5"/>
  <c r="Q18" i="5"/>
  <c r="Q19" i="5"/>
  <c r="P18" i="5"/>
  <c r="P19" i="5"/>
  <c r="O18" i="5"/>
  <c r="O19" i="5"/>
  <c r="K17" i="2"/>
  <c r="K16" i="1"/>
  <c r="K16" i="4"/>
  <c r="K16" i="5"/>
  <c r="Q16" i="5"/>
  <c r="Q17" i="5"/>
  <c r="P16" i="5"/>
  <c r="P17" i="5"/>
  <c r="O16" i="5"/>
  <c r="O17" i="5"/>
  <c r="K14" i="1"/>
  <c r="K14" i="4"/>
  <c r="K14" i="5"/>
  <c r="Q14" i="5"/>
  <c r="Q15" i="5"/>
  <c r="P14" i="5"/>
  <c r="P15" i="5"/>
  <c r="O14" i="5"/>
  <c r="O15" i="5"/>
  <c r="Q13" i="5"/>
  <c r="P13" i="5"/>
  <c r="O13" i="5"/>
  <c r="Q11" i="5"/>
  <c r="P11" i="5"/>
  <c r="O11" i="5"/>
  <c r="Q9" i="5"/>
  <c r="P9" i="5"/>
  <c r="O9" i="5"/>
  <c r="Q7" i="5"/>
  <c r="P7" i="5"/>
  <c r="O7" i="5"/>
  <c r="Q44" i="4"/>
  <c r="Q45" i="4"/>
  <c r="P44" i="4"/>
  <c r="P45" i="4"/>
  <c r="O44" i="4"/>
  <c r="O45" i="4"/>
  <c r="Q42" i="4"/>
  <c r="Q43" i="4"/>
  <c r="P42" i="4"/>
  <c r="P43" i="4"/>
  <c r="O42" i="4"/>
  <c r="O43" i="4"/>
  <c r="Q40" i="4"/>
  <c r="Q41" i="4"/>
  <c r="P40" i="4"/>
  <c r="P41" i="4"/>
  <c r="O40" i="4"/>
  <c r="O41" i="4"/>
  <c r="Q38" i="4"/>
  <c r="Q39" i="4"/>
  <c r="P38" i="4"/>
  <c r="P39" i="4"/>
  <c r="O38" i="4"/>
  <c r="O39" i="4"/>
  <c r="Q36" i="4"/>
  <c r="Q37" i="4"/>
  <c r="P36" i="4"/>
  <c r="P37" i="4"/>
  <c r="O36" i="4"/>
  <c r="O37" i="4"/>
  <c r="Q34" i="4"/>
  <c r="Q35" i="4"/>
  <c r="P34" i="4"/>
  <c r="P35" i="4"/>
  <c r="O34" i="4"/>
  <c r="O35" i="4"/>
  <c r="Q32" i="4"/>
  <c r="Q33" i="4"/>
  <c r="P32" i="4"/>
  <c r="P33" i="4"/>
  <c r="O32" i="4"/>
  <c r="O33" i="4"/>
  <c r="Q30" i="4"/>
  <c r="Q31" i="4"/>
  <c r="P30" i="4"/>
  <c r="P31" i="4"/>
  <c r="O30" i="4"/>
  <c r="O31" i="4"/>
  <c r="Q28" i="4"/>
  <c r="Q29" i="4"/>
  <c r="P28" i="4"/>
  <c r="P29" i="4"/>
  <c r="O28" i="4"/>
  <c r="O29" i="4"/>
  <c r="Q26" i="4"/>
  <c r="Q27" i="4"/>
  <c r="P26" i="4"/>
  <c r="P27" i="4"/>
  <c r="O26" i="4"/>
  <c r="O27" i="4"/>
  <c r="Q24" i="4"/>
  <c r="Q25" i="4"/>
  <c r="P24" i="4"/>
  <c r="P25" i="4"/>
  <c r="O24" i="4"/>
  <c r="O25" i="4"/>
  <c r="Q22" i="4"/>
  <c r="Q23" i="4"/>
  <c r="P22" i="4"/>
  <c r="P23" i="4"/>
  <c r="O22" i="4"/>
  <c r="O23" i="4"/>
  <c r="Q20" i="4"/>
  <c r="Q21" i="4"/>
  <c r="P20" i="4"/>
  <c r="P21" i="4"/>
  <c r="O20" i="4"/>
  <c r="O21" i="4"/>
  <c r="Q18" i="4"/>
  <c r="Q19" i="4"/>
  <c r="P18" i="4"/>
  <c r="P19" i="4"/>
  <c r="O18" i="4"/>
  <c r="O19" i="4"/>
  <c r="Q16" i="4"/>
  <c r="Q17" i="4"/>
  <c r="P16" i="4"/>
  <c r="P17" i="4"/>
  <c r="O16" i="4"/>
  <c r="O17" i="4"/>
  <c r="Q14" i="4"/>
  <c r="Q15" i="4"/>
  <c r="P14" i="4"/>
  <c r="P15" i="4"/>
  <c r="O14" i="4"/>
  <c r="O15" i="4"/>
  <c r="Q13" i="4"/>
  <c r="P13" i="4"/>
  <c r="O13" i="4"/>
  <c r="Q11" i="4"/>
  <c r="P11" i="4"/>
  <c r="O11" i="4"/>
  <c r="Q9" i="4"/>
  <c r="P9" i="4"/>
  <c r="O9" i="4"/>
  <c r="Q7" i="4"/>
  <c r="P7" i="4"/>
  <c r="O7" i="4"/>
  <c r="Q44" i="1"/>
  <c r="Q45" i="1"/>
  <c r="P44" i="1"/>
  <c r="P45" i="1"/>
  <c r="O44" i="1"/>
  <c r="O45" i="1"/>
  <c r="Q42" i="1"/>
  <c r="Q43" i="1"/>
  <c r="P42" i="1"/>
  <c r="P43" i="1"/>
  <c r="O42" i="1"/>
  <c r="O43" i="1"/>
  <c r="Q40" i="1"/>
  <c r="Q41" i="1"/>
  <c r="P40" i="1"/>
  <c r="P41" i="1"/>
  <c r="O40" i="1"/>
  <c r="O41" i="1"/>
  <c r="Q38" i="1"/>
  <c r="Q39" i="1"/>
  <c r="P38" i="1"/>
  <c r="P39" i="1"/>
  <c r="O38" i="1"/>
  <c r="O39" i="1"/>
  <c r="Q36" i="1"/>
  <c r="Q37" i="1"/>
  <c r="P36" i="1"/>
  <c r="P37" i="1"/>
  <c r="O36" i="1"/>
  <c r="O37" i="1"/>
  <c r="Q34" i="1"/>
  <c r="Q35" i="1"/>
  <c r="P34" i="1"/>
  <c r="P35" i="1"/>
  <c r="O34" i="1"/>
  <c r="O35" i="1"/>
  <c r="Q32" i="1"/>
  <c r="Q33" i="1"/>
  <c r="P32" i="1"/>
  <c r="P33" i="1"/>
  <c r="O32" i="1"/>
  <c r="O33" i="1"/>
  <c r="Q30" i="1"/>
  <c r="Q31" i="1"/>
  <c r="P30" i="1"/>
  <c r="P31" i="1"/>
  <c r="O30" i="1"/>
  <c r="O31" i="1"/>
  <c r="Q28" i="1"/>
  <c r="Q29" i="1"/>
  <c r="P28" i="1"/>
  <c r="P29" i="1"/>
  <c r="O28" i="1"/>
  <c r="O29" i="1"/>
  <c r="Q26" i="1"/>
  <c r="Q27" i="1"/>
  <c r="P26" i="1"/>
  <c r="P27" i="1"/>
  <c r="O26" i="1"/>
  <c r="O27" i="1"/>
  <c r="Q24" i="1"/>
  <c r="Q25" i="1"/>
  <c r="P24" i="1"/>
  <c r="P25" i="1"/>
  <c r="O24" i="1"/>
  <c r="O25" i="1"/>
  <c r="Q22" i="1"/>
  <c r="Q23" i="1"/>
  <c r="P22" i="1"/>
  <c r="P23" i="1"/>
  <c r="O22" i="1"/>
  <c r="O23" i="1"/>
  <c r="Q20" i="1"/>
  <c r="Q21" i="1"/>
  <c r="P20" i="1"/>
  <c r="P21" i="1"/>
  <c r="O20" i="1"/>
  <c r="O21" i="1"/>
  <c r="Q18" i="1"/>
  <c r="Q19" i="1"/>
  <c r="P18" i="1"/>
  <c r="P19" i="1"/>
  <c r="O18" i="1"/>
  <c r="O19" i="1"/>
  <c r="Q16" i="1"/>
  <c r="Q17" i="1"/>
  <c r="P16" i="1"/>
  <c r="P17" i="1"/>
  <c r="O16" i="1"/>
  <c r="O17" i="1"/>
  <c r="Q14" i="1"/>
  <c r="Q15" i="1"/>
  <c r="P14" i="1"/>
  <c r="P15" i="1"/>
  <c r="O14" i="1"/>
  <c r="O15" i="1"/>
  <c r="Q13" i="1"/>
  <c r="P13" i="1"/>
  <c r="O13" i="1"/>
  <c r="Q11" i="1"/>
  <c r="P11" i="1"/>
  <c r="O11" i="1"/>
  <c r="Q9" i="1"/>
  <c r="P9" i="1"/>
  <c r="O9" i="1"/>
  <c r="Q7" i="1"/>
  <c r="P7" i="1"/>
  <c r="O7" i="1"/>
  <c r="Q45" i="2"/>
  <c r="Q46" i="2"/>
  <c r="P45" i="2"/>
  <c r="P46" i="2"/>
  <c r="O45" i="2"/>
  <c r="O46" i="2"/>
  <c r="Q43" i="2"/>
  <c r="Q44" i="2"/>
  <c r="P43" i="2"/>
  <c r="P44" i="2"/>
  <c r="O43" i="2"/>
  <c r="O44" i="2"/>
  <c r="Q41" i="2"/>
  <c r="Q42" i="2"/>
  <c r="P41" i="2"/>
  <c r="P42" i="2"/>
  <c r="O41" i="2"/>
  <c r="O42" i="2"/>
  <c r="Q39" i="2"/>
  <c r="Q40" i="2"/>
  <c r="P39" i="2"/>
  <c r="P40" i="2"/>
  <c r="O39" i="2"/>
  <c r="O40" i="2"/>
  <c r="Q37" i="2"/>
  <c r="Q38" i="2"/>
  <c r="P37" i="2"/>
  <c r="P38" i="2"/>
  <c r="O37" i="2"/>
  <c r="O38" i="2"/>
  <c r="Q35" i="2"/>
  <c r="Q36" i="2"/>
  <c r="P35" i="2"/>
  <c r="P36" i="2"/>
  <c r="O35" i="2"/>
  <c r="O36" i="2"/>
  <c r="Q33" i="2"/>
  <c r="Q34" i="2"/>
  <c r="P33" i="2"/>
  <c r="P34" i="2"/>
  <c r="O33" i="2"/>
  <c r="O34" i="2"/>
  <c r="Q31" i="2"/>
  <c r="Q32" i="2"/>
  <c r="P31" i="2"/>
  <c r="P32" i="2"/>
  <c r="O31" i="2"/>
  <c r="O32" i="2"/>
  <c r="Q29" i="2"/>
  <c r="Q30" i="2"/>
  <c r="P29" i="2"/>
  <c r="P30" i="2"/>
  <c r="O29" i="2"/>
  <c r="O30" i="2"/>
  <c r="Q27" i="2"/>
  <c r="Q28" i="2"/>
  <c r="P27" i="2"/>
  <c r="P28" i="2"/>
  <c r="O27" i="2"/>
  <c r="O28" i="2"/>
  <c r="Q25" i="2"/>
  <c r="Q26" i="2"/>
  <c r="P25" i="2"/>
  <c r="P26" i="2"/>
  <c r="O25" i="2"/>
  <c r="O26" i="2"/>
  <c r="Q23" i="2"/>
  <c r="Q24" i="2"/>
  <c r="P23" i="2"/>
  <c r="P24" i="2"/>
  <c r="O23" i="2"/>
  <c r="O24" i="2"/>
  <c r="Q21" i="2"/>
  <c r="Q22" i="2"/>
  <c r="P21" i="2"/>
  <c r="P22" i="2"/>
  <c r="O21" i="2"/>
  <c r="O22" i="2"/>
  <c r="Q19" i="2"/>
  <c r="Q20" i="2"/>
  <c r="P19" i="2"/>
  <c r="P20" i="2"/>
  <c r="O19" i="2"/>
  <c r="O20" i="2"/>
  <c r="Q17" i="2"/>
  <c r="Q18" i="2"/>
  <c r="P17" i="2"/>
  <c r="P18" i="2"/>
  <c r="O17" i="2"/>
  <c r="O18" i="2"/>
  <c r="Q15" i="2"/>
  <c r="Q16" i="2"/>
  <c r="P15" i="2"/>
  <c r="P16" i="2"/>
  <c r="O15" i="2"/>
  <c r="O16" i="2"/>
  <c r="Q14" i="2"/>
  <c r="P14" i="2"/>
  <c r="O14" i="2"/>
  <c r="Q12" i="2"/>
  <c r="P12" i="2"/>
  <c r="O12" i="2"/>
  <c r="Q10" i="2"/>
  <c r="P10" i="2"/>
  <c r="O10" i="2"/>
  <c r="Q8" i="2"/>
  <c r="P8" i="2"/>
  <c r="O8" i="2"/>
  <c r="Q45" i="13"/>
  <c r="Q46" i="13"/>
  <c r="P45" i="13"/>
  <c r="P46" i="13"/>
  <c r="O45" i="13"/>
  <c r="O46" i="13"/>
  <c r="Q43" i="13"/>
  <c r="Q44" i="13"/>
  <c r="P43" i="13"/>
  <c r="P44" i="13"/>
  <c r="O43" i="13"/>
  <c r="O44" i="13"/>
  <c r="Q41" i="13"/>
  <c r="Q42" i="13"/>
  <c r="P41" i="13"/>
  <c r="P42" i="13"/>
  <c r="O41" i="13"/>
  <c r="O42" i="13"/>
  <c r="Q39" i="13"/>
  <c r="Q40" i="13"/>
  <c r="P39" i="13"/>
  <c r="P40" i="13"/>
  <c r="O39" i="13"/>
  <c r="O40" i="13"/>
  <c r="Q37" i="13"/>
  <c r="Q38" i="13"/>
  <c r="P37" i="13"/>
  <c r="P38" i="13"/>
  <c r="O37" i="13"/>
  <c r="O38" i="13"/>
  <c r="Q35" i="13"/>
  <c r="Q36" i="13"/>
  <c r="P35" i="13"/>
  <c r="P36" i="13"/>
  <c r="O35" i="13"/>
  <c r="O36" i="13"/>
  <c r="Q33" i="13"/>
  <c r="Q34" i="13"/>
  <c r="P33" i="13"/>
  <c r="P34" i="13"/>
  <c r="O33" i="13"/>
  <c r="O34" i="13"/>
  <c r="Q31" i="13"/>
  <c r="Q32" i="13"/>
  <c r="P31" i="13"/>
  <c r="P32" i="13"/>
  <c r="O31" i="13"/>
  <c r="O32" i="13"/>
  <c r="Q29" i="13"/>
  <c r="Q30" i="13"/>
  <c r="P29" i="13"/>
  <c r="P30" i="13"/>
  <c r="O29" i="13"/>
  <c r="O30" i="13"/>
  <c r="Q27" i="13"/>
  <c r="Q28" i="13"/>
  <c r="P27" i="13"/>
  <c r="P28" i="13"/>
  <c r="O27" i="13"/>
  <c r="O28" i="13"/>
  <c r="Q25" i="13"/>
  <c r="Q26" i="13"/>
  <c r="P25" i="13"/>
  <c r="P26" i="13"/>
  <c r="O25" i="13"/>
  <c r="O26" i="13"/>
  <c r="Q23" i="13"/>
  <c r="Q24" i="13"/>
  <c r="P23" i="13"/>
  <c r="P24" i="13"/>
  <c r="O23" i="13"/>
  <c r="O24" i="13"/>
  <c r="Q21" i="13"/>
  <c r="Q22" i="13"/>
  <c r="P21" i="13"/>
  <c r="P22" i="13"/>
  <c r="O21" i="13"/>
  <c r="O22" i="13"/>
  <c r="Q19" i="13"/>
  <c r="Q20" i="13"/>
  <c r="P19" i="13"/>
  <c r="P20" i="13"/>
  <c r="O19" i="13"/>
  <c r="O20" i="13"/>
  <c r="Q17" i="13"/>
  <c r="Q18" i="13"/>
  <c r="P17" i="13"/>
  <c r="P18" i="13"/>
  <c r="O17" i="13"/>
  <c r="O18" i="13"/>
  <c r="Q16" i="13"/>
  <c r="P16" i="13"/>
  <c r="O16" i="13"/>
  <c r="Q14" i="13"/>
  <c r="P14" i="13"/>
  <c r="O14" i="13"/>
  <c r="Q12" i="13"/>
  <c r="P12" i="13"/>
  <c r="O12" i="13"/>
  <c r="Q10" i="13"/>
  <c r="P10" i="13"/>
  <c r="O10" i="13"/>
  <c r="Q8" i="13"/>
  <c r="P8" i="13"/>
  <c r="O8" i="13"/>
  <c r="K58" i="13"/>
  <c r="K56" i="13"/>
  <c r="K54" i="13"/>
  <c r="K52" i="13"/>
  <c r="K50" i="13"/>
  <c r="K48" i="13"/>
  <c r="K45" i="13"/>
  <c r="K43" i="13"/>
  <c r="K41" i="13"/>
  <c r="K39" i="13"/>
  <c r="K37" i="13"/>
  <c r="K35" i="13"/>
  <c r="K33" i="13"/>
  <c r="K31" i="13"/>
  <c r="K29" i="13"/>
  <c r="K27" i="13"/>
  <c r="K25" i="13"/>
  <c r="K23" i="13"/>
  <c r="K21" i="13"/>
  <c r="K19" i="13"/>
  <c r="K17" i="13"/>
  <c r="K15" i="13"/>
  <c r="K15" i="2"/>
  <c r="K13" i="13"/>
  <c r="K13" i="2"/>
  <c r="K12" i="1"/>
  <c r="K12" i="4"/>
  <c r="K12" i="5"/>
  <c r="Q12" i="5"/>
  <c r="P12" i="5"/>
  <c r="O12" i="5"/>
  <c r="K11" i="13"/>
  <c r="K11" i="2"/>
  <c r="K10" i="1"/>
  <c r="K10" i="4"/>
  <c r="K10" i="5"/>
  <c r="Q10" i="5"/>
  <c r="P10" i="5"/>
  <c r="O10" i="5"/>
  <c r="K9" i="13"/>
  <c r="K9" i="2"/>
  <c r="K8" i="1"/>
  <c r="K8" i="4"/>
  <c r="K8" i="5"/>
  <c r="Q8" i="5"/>
  <c r="P8" i="5"/>
  <c r="O8" i="5"/>
  <c r="K7" i="13"/>
  <c r="K7" i="2"/>
  <c r="K6" i="1"/>
  <c r="K6" i="4"/>
  <c r="K6" i="5"/>
  <c r="Q6" i="5"/>
  <c r="P6" i="5"/>
  <c r="O6" i="5"/>
  <c r="Q12" i="4"/>
  <c r="P12" i="4"/>
  <c r="O12" i="4"/>
  <c r="Q10" i="4"/>
  <c r="P10" i="4"/>
  <c r="O10" i="4"/>
  <c r="Q8" i="4"/>
  <c r="P8" i="4"/>
  <c r="O8" i="4"/>
  <c r="Q6" i="4"/>
  <c r="P6" i="4"/>
  <c r="O6" i="4"/>
  <c r="Q12" i="1"/>
  <c r="P12" i="1"/>
  <c r="O12" i="1"/>
  <c r="Q10" i="1"/>
  <c r="P10" i="1"/>
  <c r="O10" i="1"/>
  <c r="Q8" i="1"/>
  <c r="P8" i="1"/>
  <c r="O8" i="1"/>
  <c r="Q6" i="1"/>
  <c r="P6" i="1"/>
  <c r="O6" i="1"/>
  <c r="Q13" i="2"/>
  <c r="P13" i="2"/>
  <c r="O13" i="2"/>
  <c r="Q11" i="2"/>
  <c r="P11" i="2"/>
  <c r="O11" i="2"/>
  <c r="Q9" i="2"/>
  <c r="P9" i="2"/>
  <c r="O9" i="2"/>
  <c r="Q7" i="2"/>
  <c r="P7" i="2"/>
  <c r="O7" i="2"/>
  <c r="Q15" i="13"/>
  <c r="P15" i="13"/>
  <c r="O15" i="13"/>
  <c r="Q13" i="13"/>
  <c r="P13" i="13"/>
  <c r="O13" i="13"/>
  <c r="Q11" i="13"/>
  <c r="P11" i="13"/>
  <c r="O11" i="13"/>
  <c r="Q9" i="13"/>
  <c r="P9" i="13"/>
  <c r="O9" i="13"/>
  <c r="Q7" i="13"/>
  <c r="P7" i="13"/>
  <c r="O7" i="13"/>
  <c r="F30" i="7"/>
  <c r="E30" i="7"/>
  <c r="D30" i="7"/>
  <c r="C30" i="7"/>
  <c r="B30" i="7"/>
  <c r="G30" i="7"/>
  <c r="R125" i="13"/>
  <c r="G57" i="5"/>
  <c r="G55" i="5"/>
  <c r="G44" i="5"/>
  <c r="G42" i="5"/>
  <c r="G40" i="5"/>
  <c r="G38" i="5"/>
  <c r="G36" i="5"/>
  <c r="G57" i="4"/>
  <c r="G55" i="4"/>
  <c r="G44" i="4"/>
  <c r="G42" i="4"/>
  <c r="G40" i="4"/>
  <c r="G38" i="4"/>
  <c r="G36" i="4"/>
  <c r="G57" i="1"/>
  <c r="G55" i="1"/>
  <c r="G44" i="1"/>
  <c r="G42" i="1"/>
  <c r="G40" i="1"/>
  <c r="G38" i="1"/>
  <c r="G36" i="1"/>
  <c r="G58" i="2"/>
  <c r="G56" i="2"/>
  <c r="G45" i="2"/>
  <c r="G43" i="2"/>
  <c r="G41" i="2"/>
  <c r="E59" i="5"/>
  <c r="F59" i="5"/>
  <c r="F59" i="4"/>
  <c r="E59" i="4"/>
  <c r="F59" i="1"/>
  <c r="F60" i="2"/>
  <c r="E59" i="1"/>
  <c r="E60" i="2"/>
  <c r="F60" i="13"/>
  <c r="C10" i="16"/>
  <c r="R68" i="1"/>
  <c r="G39" i="2"/>
  <c r="G37" i="2"/>
  <c r="F69" i="13"/>
  <c r="R69" i="13"/>
  <c r="G45" i="13"/>
  <c r="G43" i="13"/>
  <c r="G41" i="13"/>
  <c r="G39" i="13"/>
  <c r="G37" i="13"/>
  <c r="G58" i="13"/>
  <c r="G56" i="13"/>
  <c r="D3" i="16"/>
  <c r="D2" i="16"/>
  <c r="F13" i="7"/>
  <c r="E13" i="7"/>
  <c r="D13" i="7"/>
  <c r="C13" i="7"/>
  <c r="B13" i="7"/>
  <c r="H6" i="16"/>
  <c r="H7" i="16"/>
  <c r="H8" i="16"/>
  <c r="H9" i="16"/>
  <c r="R88" i="13"/>
  <c r="B12" i="7"/>
  <c r="D10" i="16"/>
  <c r="R88" i="2"/>
  <c r="C12" i="7"/>
  <c r="E10" i="16"/>
  <c r="R87" i="1"/>
  <c r="D12" i="7"/>
  <c r="F10" i="16"/>
  <c r="R87" i="4"/>
  <c r="E12" i="7"/>
  <c r="G10" i="16"/>
  <c r="R87" i="5"/>
  <c r="F12" i="7"/>
  <c r="H10" i="16"/>
  <c r="L16" i="2"/>
  <c r="G54" i="13"/>
  <c r="G52" i="13"/>
  <c r="G50" i="13"/>
  <c r="G35" i="13"/>
  <c r="G33" i="13"/>
  <c r="G31" i="13"/>
  <c r="G29" i="13"/>
  <c r="G27" i="13"/>
  <c r="G25" i="13"/>
  <c r="G23" i="13"/>
  <c r="G21" i="13"/>
  <c r="G19" i="13"/>
  <c r="G17" i="13"/>
  <c r="G15" i="13"/>
  <c r="G13" i="13"/>
  <c r="G11" i="13"/>
  <c r="G48" i="13"/>
  <c r="G9" i="13"/>
  <c r="G7" i="13"/>
  <c r="F68" i="5"/>
  <c r="F68" i="4"/>
  <c r="F68" i="1"/>
  <c r="G8" i="1"/>
  <c r="F69" i="2"/>
  <c r="D76" i="13"/>
  <c r="D77" i="13"/>
  <c r="D78" i="13"/>
  <c r="D79" i="13"/>
  <c r="D80" i="13"/>
  <c r="D81" i="13"/>
  <c r="D82" i="13"/>
  <c r="D83" i="13"/>
  <c r="D84" i="13"/>
  <c r="D85" i="13"/>
  <c r="D87" i="13"/>
  <c r="D76" i="2"/>
  <c r="D77" i="2"/>
  <c r="D78" i="2"/>
  <c r="D79" i="2"/>
  <c r="D80" i="2"/>
  <c r="D81" i="2"/>
  <c r="D82" i="2"/>
  <c r="D83" i="2"/>
  <c r="D84" i="2"/>
  <c r="D85" i="2"/>
  <c r="D87" i="2"/>
  <c r="D75" i="1"/>
  <c r="D76" i="1"/>
  <c r="D77" i="1"/>
  <c r="D78" i="1"/>
  <c r="D79" i="1"/>
  <c r="D80" i="1"/>
  <c r="D81" i="1"/>
  <c r="D82" i="1"/>
  <c r="D83" i="1"/>
  <c r="D84" i="1"/>
  <c r="D86" i="1"/>
  <c r="D111" i="13"/>
  <c r="D112" i="13"/>
  <c r="D113" i="13"/>
  <c r="D114" i="13"/>
  <c r="D115" i="13"/>
  <c r="D111" i="2"/>
  <c r="D112" i="2"/>
  <c r="D113" i="2"/>
  <c r="D114" i="2"/>
  <c r="D115" i="2"/>
  <c r="D110" i="1"/>
  <c r="D111" i="1"/>
  <c r="D112" i="1"/>
  <c r="D113" i="1"/>
  <c r="D114" i="1"/>
  <c r="D110" i="4"/>
  <c r="D111" i="4"/>
  <c r="D112" i="4"/>
  <c r="D113" i="4"/>
  <c r="D114" i="4"/>
  <c r="D110" i="5"/>
  <c r="D111" i="5"/>
  <c r="D112" i="5"/>
  <c r="D113" i="5"/>
  <c r="D114" i="5"/>
  <c r="B39" i="7"/>
  <c r="B24" i="7"/>
  <c r="B23" i="7"/>
  <c r="B11" i="7"/>
  <c r="B10" i="7"/>
  <c r="B9" i="7"/>
  <c r="B8" i="7"/>
  <c r="F11" i="15"/>
  <c r="E11" i="15"/>
  <c r="D11" i="15"/>
  <c r="C11" i="15"/>
  <c r="B11" i="15"/>
  <c r="F9" i="15"/>
  <c r="E9" i="15"/>
  <c r="D9" i="15"/>
  <c r="C9" i="15"/>
  <c r="B9" i="15"/>
  <c r="N45" i="5"/>
  <c r="M45" i="5"/>
  <c r="L45" i="5"/>
  <c r="N43" i="5"/>
  <c r="M43" i="5"/>
  <c r="L43" i="5"/>
  <c r="N41" i="5"/>
  <c r="M41" i="5"/>
  <c r="L41" i="5"/>
  <c r="N39" i="5"/>
  <c r="M39" i="5"/>
  <c r="L39" i="5"/>
  <c r="N37" i="5"/>
  <c r="M37" i="5"/>
  <c r="L37" i="5"/>
  <c r="N45" i="4"/>
  <c r="M45" i="4"/>
  <c r="L45" i="4"/>
  <c r="N43" i="4"/>
  <c r="M43" i="4"/>
  <c r="L43" i="4"/>
  <c r="N41" i="4"/>
  <c r="M41" i="4"/>
  <c r="L41" i="4"/>
  <c r="N39" i="4"/>
  <c r="M39" i="4"/>
  <c r="L39" i="4"/>
  <c r="N37" i="4"/>
  <c r="M37" i="4"/>
  <c r="L37" i="4"/>
  <c r="N45" i="1"/>
  <c r="M45" i="1"/>
  <c r="L45" i="1"/>
  <c r="N43" i="1"/>
  <c r="M43" i="1"/>
  <c r="L43" i="1"/>
  <c r="N41" i="1"/>
  <c r="M41" i="1"/>
  <c r="L41" i="1"/>
  <c r="N39" i="1"/>
  <c r="M39" i="1"/>
  <c r="L39" i="1"/>
  <c r="N37" i="1"/>
  <c r="M37" i="1"/>
  <c r="L37" i="1"/>
  <c r="N59" i="2"/>
  <c r="M59" i="2"/>
  <c r="L59" i="2"/>
  <c r="N57" i="2"/>
  <c r="M57" i="2"/>
  <c r="L57" i="2"/>
  <c r="N46" i="2"/>
  <c r="M46" i="2"/>
  <c r="L46" i="2"/>
  <c r="N44" i="2"/>
  <c r="M44" i="2"/>
  <c r="L44" i="2"/>
  <c r="N42" i="2"/>
  <c r="M42" i="2"/>
  <c r="L42" i="2"/>
  <c r="N40" i="2"/>
  <c r="M40" i="2"/>
  <c r="L40" i="2"/>
  <c r="N38" i="2"/>
  <c r="M38" i="2"/>
  <c r="L38" i="2"/>
  <c r="N58" i="1"/>
  <c r="M58" i="1"/>
  <c r="L58" i="1"/>
  <c r="N56" i="1"/>
  <c r="M56" i="1"/>
  <c r="L56" i="1"/>
  <c r="N58" i="4"/>
  <c r="M58" i="4"/>
  <c r="L58" i="4"/>
  <c r="N56" i="4"/>
  <c r="M56" i="4"/>
  <c r="L56" i="4"/>
  <c r="N58" i="5"/>
  <c r="M58" i="5"/>
  <c r="L58" i="5"/>
  <c r="N56" i="5"/>
  <c r="M56" i="5"/>
  <c r="L56" i="5"/>
  <c r="N54" i="5"/>
  <c r="M54" i="5"/>
  <c r="L54" i="5"/>
  <c r="N52" i="5"/>
  <c r="M52" i="5"/>
  <c r="L52" i="5"/>
  <c r="N50" i="5"/>
  <c r="M50" i="5"/>
  <c r="L50" i="5"/>
  <c r="N48" i="5"/>
  <c r="M48" i="5"/>
  <c r="L48" i="5"/>
  <c r="N35" i="5"/>
  <c r="M35" i="5"/>
  <c r="L35" i="5"/>
  <c r="N33" i="5"/>
  <c r="M33" i="5"/>
  <c r="L33" i="5"/>
  <c r="N31" i="5"/>
  <c r="M31" i="5"/>
  <c r="L31" i="5"/>
  <c r="N29" i="5"/>
  <c r="M29" i="5"/>
  <c r="L29" i="5"/>
  <c r="N27" i="5"/>
  <c r="M27" i="5"/>
  <c r="L27" i="5"/>
  <c r="N25" i="5"/>
  <c r="M25" i="5"/>
  <c r="L25" i="5"/>
  <c r="N23" i="5"/>
  <c r="M23" i="5"/>
  <c r="L23" i="5"/>
  <c r="N21" i="5"/>
  <c r="M21" i="5"/>
  <c r="L21" i="5"/>
  <c r="N19" i="5"/>
  <c r="M19" i="5"/>
  <c r="L19" i="5"/>
  <c r="N17" i="5"/>
  <c r="M17" i="5"/>
  <c r="L17" i="5"/>
  <c r="N15" i="5"/>
  <c r="M15" i="5"/>
  <c r="L15" i="5"/>
  <c r="N13" i="5"/>
  <c r="M13" i="5"/>
  <c r="L13" i="5"/>
  <c r="N11" i="5"/>
  <c r="M11" i="5"/>
  <c r="L11" i="5"/>
  <c r="N9" i="5"/>
  <c r="M9" i="5"/>
  <c r="L9" i="5"/>
  <c r="N7" i="5"/>
  <c r="M7" i="5"/>
  <c r="L7" i="5"/>
  <c r="N54" i="4"/>
  <c r="M54" i="4"/>
  <c r="L54" i="4"/>
  <c r="N52" i="4"/>
  <c r="M52" i="4"/>
  <c r="L52" i="4"/>
  <c r="N50" i="4"/>
  <c r="M50" i="4"/>
  <c r="L50" i="4"/>
  <c r="N48" i="4"/>
  <c r="M48" i="4"/>
  <c r="L48" i="4"/>
  <c r="N35" i="4"/>
  <c r="M35" i="4"/>
  <c r="L35" i="4"/>
  <c r="N33" i="4"/>
  <c r="M33" i="4"/>
  <c r="L33" i="4"/>
  <c r="N31" i="4"/>
  <c r="M31" i="4"/>
  <c r="L31" i="4"/>
  <c r="N29" i="4"/>
  <c r="M29" i="4"/>
  <c r="L29" i="4"/>
  <c r="N27" i="4"/>
  <c r="M27" i="4"/>
  <c r="L27" i="4"/>
  <c r="N25" i="4"/>
  <c r="M25" i="4"/>
  <c r="L25" i="4"/>
  <c r="N23" i="4"/>
  <c r="M23" i="4"/>
  <c r="L23" i="4"/>
  <c r="N21" i="4"/>
  <c r="M21" i="4"/>
  <c r="L21" i="4"/>
  <c r="N19" i="4"/>
  <c r="M19" i="4"/>
  <c r="L19" i="4"/>
  <c r="N17" i="4"/>
  <c r="M17" i="4"/>
  <c r="L17" i="4"/>
  <c r="N15" i="4"/>
  <c r="M15" i="4"/>
  <c r="L15" i="4"/>
  <c r="N13" i="4"/>
  <c r="M13" i="4"/>
  <c r="L13" i="4"/>
  <c r="N11" i="4"/>
  <c r="M11" i="4"/>
  <c r="L11" i="4"/>
  <c r="N9" i="4"/>
  <c r="M9" i="4"/>
  <c r="L9" i="4"/>
  <c r="N7" i="4"/>
  <c r="M7" i="4"/>
  <c r="L7" i="4"/>
  <c r="N54" i="1"/>
  <c r="M54" i="1"/>
  <c r="L54" i="1"/>
  <c r="N52" i="1"/>
  <c r="M52" i="1"/>
  <c r="L52" i="1"/>
  <c r="N50" i="1"/>
  <c r="M50" i="1"/>
  <c r="L50" i="1"/>
  <c r="N48" i="1"/>
  <c r="M48" i="1"/>
  <c r="L48" i="1"/>
  <c r="N35" i="1"/>
  <c r="M35" i="1"/>
  <c r="L35" i="1"/>
  <c r="N33" i="1"/>
  <c r="M33" i="1"/>
  <c r="L33" i="1"/>
  <c r="N31" i="1"/>
  <c r="M31" i="1"/>
  <c r="L31" i="1"/>
  <c r="N29" i="1"/>
  <c r="M29" i="1"/>
  <c r="L29" i="1"/>
  <c r="N27" i="1"/>
  <c r="M27" i="1"/>
  <c r="L27" i="1"/>
  <c r="N25" i="1"/>
  <c r="M25" i="1"/>
  <c r="L25" i="1"/>
  <c r="N23" i="1"/>
  <c r="M23" i="1"/>
  <c r="L23" i="1"/>
  <c r="N21" i="1"/>
  <c r="M21" i="1"/>
  <c r="L21" i="1"/>
  <c r="N19" i="1"/>
  <c r="M19" i="1"/>
  <c r="L19" i="1"/>
  <c r="N17" i="1"/>
  <c r="M17" i="1"/>
  <c r="L17" i="1"/>
  <c r="N15" i="1"/>
  <c r="M15" i="1"/>
  <c r="L15" i="1"/>
  <c r="N13" i="1"/>
  <c r="M13" i="1"/>
  <c r="L13" i="1"/>
  <c r="N11" i="1"/>
  <c r="M11" i="1"/>
  <c r="L11" i="1"/>
  <c r="N9" i="1"/>
  <c r="M9" i="1"/>
  <c r="L9" i="1"/>
  <c r="N7" i="1"/>
  <c r="M7" i="1"/>
  <c r="L7" i="1"/>
  <c r="N55" i="2"/>
  <c r="M55" i="2"/>
  <c r="L55" i="2"/>
  <c r="N53" i="2"/>
  <c r="M53" i="2"/>
  <c r="L53" i="2"/>
  <c r="N51" i="2"/>
  <c r="M51" i="2"/>
  <c r="L51" i="2"/>
  <c r="N49" i="2"/>
  <c r="M49" i="2"/>
  <c r="L49" i="2"/>
  <c r="N36" i="2"/>
  <c r="M36" i="2"/>
  <c r="L36" i="2"/>
  <c r="N34" i="2"/>
  <c r="M34" i="2"/>
  <c r="L34" i="2"/>
  <c r="N32" i="2"/>
  <c r="M32" i="2"/>
  <c r="L32" i="2"/>
  <c r="N30" i="2"/>
  <c r="M30" i="2"/>
  <c r="L30" i="2"/>
  <c r="N28" i="2"/>
  <c r="M28" i="2"/>
  <c r="L28" i="2"/>
  <c r="N26" i="2"/>
  <c r="M26" i="2"/>
  <c r="L26" i="2"/>
  <c r="N24" i="2"/>
  <c r="M24" i="2"/>
  <c r="L24" i="2"/>
  <c r="N22" i="2"/>
  <c r="M22" i="2"/>
  <c r="L22" i="2"/>
  <c r="N20" i="2"/>
  <c r="M20" i="2"/>
  <c r="L20" i="2"/>
  <c r="N18" i="2"/>
  <c r="M18" i="2"/>
  <c r="L18" i="2"/>
  <c r="N16" i="2"/>
  <c r="M16" i="2"/>
  <c r="N14" i="2"/>
  <c r="M14" i="2"/>
  <c r="L14" i="2"/>
  <c r="N12" i="2"/>
  <c r="M12" i="2"/>
  <c r="L12" i="2"/>
  <c r="N10" i="2"/>
  <c r="M10" i="2"/>
  <c r="L10" i="2"/>
  <c r="N8" i="2"/>
  <c r="M8" i="2"/>
  <c r="L8" i="2"/>
  <c r="N59" i="13"/>
  <c r="M59" i="13"/>
  <c r="L59" i="13"/>
  <c r="N57" i="13"/>
  <c r="M57" i="13"/>
  <c r="L57" i="13"/>
  <c r="N46" i="13"/>
  <c r="M46" i="13"/>
  <c r="L46" i="13"/>
  <c r="N44" i="13"/>
  <c r="M44" i="13"/>
  <c r="L44" i="13"/>
  <c r="N42" i="13"/>
  <c r="M42" i="13"/>
  <c r="L42" i="13"/>
  <c r="N40" i="13"/>
  <c r="M40" i="13"/>
  <c r="L40" i="13"/>
  <c r="N38" i="13"/>
  <c r="M38" i="13"/>
  <c r="L38" i="13"/>
  <c r="C3" i="15"/>
  <c r="C2" i="15"/>
  <c r="N55" i="13"/>
  <c r="M55" i="13"/>
  <c r="L55" i="13"/>
  <c r="N53" i="13"/>
  <c r="M53" i="13"/>
  <c r="L53" i="13"/>
  <c r="N51" i="13"/>
  <c r="M51" i="13"/>
  <c r="L51" i="13"/>
  <c r="N49" i="13"/>
  <c r="M49" i="13"/>
  <c r="L49" i="13"/>
  <c r="N36" i="13"/>
  <c r="M36" i="13"/>
  <c r="L36" i="13"/>
  <c r="N34" i="13"/>
  <c r="M34" i="13"/>
  <c r="L34" i="13"/>
  <c r="N32" i="13"/>
  <c r="M32" i="13"/>
  <c r="L32" i="13"/>
  <c r="N30" i="13"/>
  <c r="M30" i="13"/>
  <c r="L30" i="13"/>
  <c r="N28" i="13"/>
  <c r="M28" i="13"/>
  <c r="L28" i="13"/>
  <c r="N26" i="13"/>
  <c r="M26" i="13"/>
  <c r="L26" i="13"/>
  <c r="N24" i="13"/>
  <c r="M24" i="13"/>
  <c r="L24" i="13"/>
  <c r="N22" i="13"/>
  <c r="M22" i="13"/>
  <c r="L22" i="13"/>
  <c r="N20" i="13"/>
  <c r="M20" i="13"/>
  <c r="L20" i="13"/>
  <c r="N18" i="13"/>
  <c r="M18" i="13"/>
  <c r="L18" i="13"/>
  <c r="N16" i="13"/>
  <c r="M16" i="13"/>
  <c r="L16" i="13"/>
  <c r="N14" i="13"/>
  <c r="M14" i="13"/>
  <c r="L14" i="13"/>
  <c r="N12" i="13"/>
  <c r="M12" i="13"/>
  <c r="L12" i="13"/>
  <c r="N10" i="13"/>
  <c r="M10" i="13"/>
  <c r="L10" i="13"/>
  <c r="N8" i="13"/>
  <c r="M8" i="13"/>
  <c r="L8" i="13"/>
  <c r="D115" i="5"/>
  <c r="D116" i="5"/>
  <c r="D117" i="5"/>
  <c r="D118" i="5"/>
  <c r="D119" i="5"/>
  <c r="D120" i="5"/>
  <c r="D121" i="5"/>
  <c r="D122" i="5"/>
  <c r="D123" i="5"/>
  <c r="D115" i="4"/>
  <c r="D116" i="4"/>
  <c r="D117" i="4"/>
  <c r="D118" i="4"/>
  <c r="D119" i="4"/>
  <c r="D120" i="4"/>
  <c r="D121" i="4"/>
  <c r="D122" i="4"/>
  <c r="D123" i="4"/>
  <c r="D115" i="1"/>
  <c r="D116" i="1"/>
  <c r="D117" i="1"/>
  <c r="D118" i="1"/>
  <c r="D119" i="1"/>
  <c r="D120" i="1"/>
  <c r="D121" i="1"/>
  <c r="D122" i="1"/>
  <c r="D123" i="1"/>
  <c r="D116" i="13"/>
  <c r="D117" i="13"/>
  <c r="D118" i="13"/>
  <c r="D119" i="13"/>
  <c r="D120" i="13"/>
  <c r="D121" i="13"/>
  <c r="D122" i="13"/>
  <c r="D123" i="13"/>
  <c r="D124" i="13"/>
  <c r="D116" i="2"/>
  <c r="D117" i="2"/>
  <c r="D118" i="2"/>
  <c r="D119" i="2"/>
  <c r="D120" i="2"/>
  <c r="D121" i="2"/>
  <c r="D122" i="2"/>
  <c r="D123" i="2"/>
  <c r="D124" i="2"/>
  <c r="D86" i="13"/>
  <c r="D89" i="13"/>
  <c r="D90" i="13"/>
  <c r="D91" i="13"/>
  <c r="D92" i="13"/>
  <c r="D93" i="13"/>
  <c r="D94" i="13"/>
  <c r="D95" i="13"/>
  <c r="D96" i="13"/>
  <c r="D86" i="2"/>
  <c r="D89" i="2"/>
  <c r="D90" i="2"/>
  <c r="D91" i="2"/>
  <c r="D92" i="2"/>
  <c r="D93" i="2"/>
  <c r="D94" i="2"/>
  <c r="D95" i="2"/>
  <c r="D96" i="2"/>
  <c r="D85" i="1"/>
  <c r="D88" i="1"/>
  <c r="D89" i="1"/>
  <c r="D90" i="1"/>
  <c r="D91" i="1"/>
  <c r="D92" i="1"/>
  <c r="D93" i="1"/>
  <c r="D94" i="1"/>
  <c r="D95" i="1"/>
  <c r="B26" i="7"/>
  <c r="B25" i="7"/>
  <c r="G134" i="13"/>
  <c r="G133" i="13"/>
  <c r="A130" i="13"/>
  <c r="A107" i="13"/>
  <c r="E58" i="13"/>
  <c r="E56" i="13"/>
  <c r="E45" i="13"/>
  <c r="E43" i="13"/>
  <c r="E41" i="13"/>
  <c r="E39" i="13"/>
  <c r="E37" i="13"/>
  <c r="E60" i="13"/>
  <c r="L3" i="13"/>
  <c r="C3" i="13"/>
  <c r="L2" i="13"/>
  <c r="C2" i="13"/>
  <c r="R68" i="5"/>
  <c r="G53" i="5"/>
  <c r="G51" i="5"/>
  <c r="G49" i="5"/>
  <c r="G47" i="5"/>
  <c r="E44" i="5"/>
  <c r="E42" i="5"/>
  <c r="G34" i="5"/>
  <c r="G32" i="5"/>
  <c r="G30" i="5"/>
  <c r="G28" i="5"/>
  <c r="G26" i="5"/>
  <c r="G24" i="5"/>
  <c r="G22" i="5"/>
  <c r="G20" i="5"/>
  <c r="G18" i="5"/>
  <c r="G16" i="5"/>
  <c r="G14" i="5"/>
  <c r="G12" i="5"/>
  <c r="G10" i="5"/>
  <c r="G8" i="5"/>
  <c r="G6" i="5"/>
  <c r="R68" i="4"/>
  <c r="E6" i="7"/>
  <c r="G53" i="4"/>
  <c r="G51" i="4"/>
  <c r="G49" i="4"/>
  <c r="G47" i="4"/>
  <c r="G34" i="4"/>
  <c r="G32" i="4"/>
  <c r="G30" i="4"/>
  <c r="G28" i="4"/>
  <c r="G26" i="4"/>
  <c r="G24" i="4"/>
  <c r="G22" i="4"/>
  <c r="G20" i="4"/>
  <c r="G18" i="4"/>
  <c r="G16" i="4"/>
  <c r="G14" i="4"/>
  <c r="G12" i="4"/>
  <c r="G10" i="4"/>
  <c r="G8" i="4"/>
  <c r="G6" i="4"/>
  <c r="D6" i="7"/>
  <c r="G53" i="1"/>
  <c r="G51" i="1"/>
  <c r="G49" i="1"/>
  <c r="G47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6" i="1"/>
  <c r="R69" i="2"/>
  <c r="C6" i="7"/>
  <c r="G54" i="2"/>
  <c r="G52" i="2"/>
  <c r="G50" i="2"/>
  <c r="G48" i="2"/>
  <c r="G35" i="2"/>
  <c r="G33" i="2"/>
  <c r="G31" i="2"/>
  <c r="G29" i="2"/>
  <c r="G27" i="2"/>
  <c r="G25" i="2"/>
  <c r="G23" i="2"/>
  <c r="G21" i="2"/>
  <c r="G19" i="2"/>
  <c r="G17" i="2"/>
  <c r="G15" i="2"/>
  <c r="G13" i="2"/>
  <c r="G11" i="2"/>
  <c r="G9" i="2"/>
  <c r="G7" i="2"/>
  <c r="R97" i="2"/>
  <c r="C6" i="15"/>
  <c r="C2" i="7"/>
  <c r="C3" i="7"/>
  <c r="D2" i="8"/>
  <c r="D3" i="8"/>
  <c r="B27" i="7"/>
  <c r="B14" i="7"/>
  <c r="B6" i="7"/>
  <c r="G11" i="15"/>
  <c r="G9" i="15"/>
  <c r="F6" i="7"/>
  <c r="R15" i="2"/>
  <c r="R46" i="13"/>
  <c r="B28" i="7"/>
  <c r="B15" i="7"/>
  <c r="R58" i="13"/>
  <c r="R57" i="13"/>
  <c r="R45" i="13"/>
  <c r="R42" i="13"/>
  <c r="R59" i="13"/>
  <c r="R43" i="13"/>
  <c r="R49" i="13"/>
  <c r="R38" i="13"/>
  <c r="R53" i="13"/>
  <c r="R51" i="13"/>
  <c r="R44" i="13"/>
  <c r="R41" i="13"/>
  <c r="R37" i="13"/>
  <c r="R40" i="13"/>
  <c r="R50" i="13"/>
  <c r="R48" i="13"/>
  <c r="R56" i="13"/>
  <c r="R54" i="13"/>
  <c r="R55" i="13"/>
  <c r="R39" i="13"/>
  <c r="R52" i="13"/>
  <c r="R29" i="13"/>
  <c r="R30" i="13"/>
  <c r="R21" i="13"/>
  <c r="R22" i="13"/>
  <c r="R13" i="13"/>
  <c r="R14" i="13"/>
  <c r="R36" i="13"/>
  <c r="R28" i="13"/>
  <c r="R20" i="13"/>
  <c r="R12" i="13"/>
  <c r="R31" i="13"/>
  <c r="R23" i="13"/>
  <c r="R15" i="13"/>
  <c r="R7" i="13"/>
  <c r="R33" i="13"/>
  <c r="R34" i="13"/>
  <c r="R25" i="13"/>
  <c r="R26" i="13"/>
  <c r="R17" i="13"/>
  <c r="R18" i="13"/>
  <c r="R9" i="13"/>
  <c r="R10" i="13"/>
  <c r="R32" i="13"/>
  <c r="R24" i="13"/>
  <c r="R16" i="13"/>
  <c r="R8" i="13"/>
  <c r="R35" i="13"/>
  <c r="R27" i="13"/>
  <c r="R19" i="13"/>
  <c r="R11" i="13"/>
  <c r="G132" i="5"/>
  <c r="G132" i="4"/>
  <c r="G132" i="1"/>
  <c r="G133" i="2"/>
  <c r="G133" i="5"/>
  <c r="G133" i="4"/>
  <c r="G133" i="1"/>
  <c r="G134" i="2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7" i="10"/>
  <c r="A48" i="10"/>
  <c r="A49" i="10"/>
  <c r="A50" i="10"/>
  <c r="A51" i="10"/>
  <c r="R7" i="2"/>
  <c r="R59" i="2"/>
  <c r="R50" i="1"/>
  <c r="R10" i="2"/>
  <c r="R38" i="2"/>
  <c r="R9" i="2"/>
  <c r="R58" i="2"/>
  <c r="R46" i="2"/>
  <c r="R42" i="2"/>
  <c r="R39" i="2"/>
  <c r="R56" i="2"/>
  <c r="R57" i="2"/>
  <c r="R9" i="1"/>
  <c r="R8" i="2"/>
  <c r="R37" i="2"/>
  <c r="R48" i="2"/>
  <c r="R49" i="2"/>
  <c r="R8" i="1"/>
  <c r="R44" i="2"/>
  <c r="R40" i="2"/>
  <c r="B29" i="7"/>
  <c r="B16" i="7"/>
  <c r="R43" i="2"/>
  <c r="R49" i="1"/>
  <c r="R45" i="2"/>
  <c r="R41" i="2"/>
  <c r="R62" i="13"/>
  <c r="R72" i="13"/>
  <c r="B7" i="7"/>
  <c r="R61" i="13"/>
  <c r="B5" i="7"/>
  <c r="R50" i="2"/>
  <c r="R51" i="2"/>
  <c r="L3" i="5"/>
  <c r="C3" i="5"/>
  <c r="L3" i="4"/>
  <c r="C3" i="4"/>
  <c r="L3" i="1"/>
  <c r="C3" i="1"/>
  <c r="L2" i="5"/>
  <c r="C2" i="5"/>
  <c r="L2" i="4"/>
  <c r="C2" i="4"/>
  <c r="L2" i="1"/>
  <c r="C2" i="1"/>
  <c r="L2" i="2"/>
  <c r="L3" i="2"/>
  <c r="C3" i="2"/>
  <c r="C2" i="2"/>
  <c r="C53" i="8"/>
  <c r="C52" i="8"/>
  <c r="C45" i="8"/>
  <c r="D45" i="8"/>
  <c r="H42" i="8"/>
  <c r="C41" i="8"/>
  <c r="D41" i="8"/>
  <c r="H38" i="8"/>
  <c r="C49" i="8"/>
  <c r="D49" i="8"/>
  <c r="H46" i="8"/>
  <c r="C33" i="8"/>
  <c r="D33" i="8"/>
  <c r="E33" i="8"/>
  <c r="H30" i="8"/>
  <c r="C29" i="8"/>
  <c r="D29" i="8"/>
  <c r="E29" i="8"/>
  <c r="H26" i="8"/>
  <c r="C37" i="8"/>
  <c r="D37" i="8"/>
  <c r="H34" i="8"/>
  <c r="H50" i="8"/>
  <c r="C25" i="8"/>
  <c r="D25" i="8"/>
  <c r="C21" i="8"/>
  <c r="D21" i="8"/>
  <c r="C17" i="8"/>
  <c r="D17" i="8"/>
  <c r="C13" i="8"/>
  <c r="D13" i="8"/>
  <c r="C9" i="8"/>
  <c r="C8" i="8"/>
  <c r="H22" i="8"/>
  <c r="H18" i="8"/>
  <c r="H10" i="8"/>
  <c r="R124" i="5"/>
  <c r="F10" i="15"/>
  <c r="R124" i="4"/>
  <c r="E10" i="15"/>
  <c r="R124" i="1"/>
  <c r="D10" i="15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F29" i="7"/>
  <c r="E29" i="7"/>
  <c r="D29" i="7"/>
  <c r="F28" i="7"/>
  <c r="E28" i="7"/>
  <c r="D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1" i="7"/>
  <c r="E11" i="7"/>
  <c r="D11" i="7"/>
  <c r="C11" i="7"/>
  <c r="F10" i="7"/>
  <c r="E10" i="7"/>
  <c r="D10" i="7"/>
  <c r="C10" i="7"/>
  <c r="F9" i="7"/>
  <c r="E9" i="7"/>
  <c r="D9" i="7"/>
  <c r="C9" i="7"/>
  <c r="F8" i="7"/>
  <c r="E8" i="7"/>
  <c r="D8" i="7"/>
  <c r="C8" i="7"/>
  <c r="A129" i="5"/>
  <c r="A106" i="5"/>
  <c r="R96" i="5"/>
  <c r="F6" i="15"/>
  <c r="D75" i="5"/>
  <c r="D76" i="5"/>
  <c r="D77" i="5"/>
  <c r="D78" i="5"/>
  <c r="A129" i="4"/>
  <c r="A106" i="4"/>
  <c r="R96" i="4"/>
  <c r="D75" i="4"/>
  <c r="D76" i="4"/>
  <c r="D77" i="4"/>
  <c r="D78" i="4"/>
  <c r="D79" i="4"/>
  <c r="D80" i="4"/>
  <c r="D81" i="4"/>
  <c r="D82" i="4"/>
  <c r="D83" i="4"/>
  <c r="D84" i="4"/>
  <c r="D86" i="4"/>
  <c r="A130" i="2"/>
  <c r="A107" i="2"/>
  <c r="A90" i="2"/>
  <c r="A129" i="1"/>
  <c r="A106" i="1"/>
  <c r="R96" i="1"/>
  <c r="A119" i="1"/>
  <c r="C32" i="8"/>
  <c r="C31" i="8"/>
  <c r="C40" i="8"/>
  <c r="C39" i="8"/>
  <c r="H14" i="8"/>
  <c r="H6" i="8"/>
  <c r="D53" i="8"/>
  <c r="E53" i="8"/>
  <c r="F53" i="8"/>
  <c r="G53" i="8"/>
  <c r="C28" i="8"/>
  <c r="C27" i="8"/>
  <c r="C36" i="8"/>
  <c r="C20" i="8"/>
  <c r="C19" i="8"/>
  <c r="C48" i="8"/>
  <c r="C47" i="8"/>
  <c r="D9" i="8"/>
  <c r="D8" i="8"/>
  <c r="D7" i="8"/>
  <c r="A119" i="5"/>
  <c r="C44" i="8"/>
  <c r="C43" i="8"/>
  <c r="C24" i="8"/>
  <c r="C23" i="8"/>
  <c r="D28" i="8"/>
  <c r="E28" i="8"/>
  <c r="E27" i="8"/>
  <c r="E37" i="8"/>
  <c r="D36" i="8"/>
  <c r="E36" i="8"/>
  <c r="D32" i="8"/>
  <c r="D31" i="8"/>
  <c r="D52" i="8"/>
  <c r="D51" i="8"/>
  <c r="C35" i="8"/>
  <c r="C12" i="8"/>
  <c r="C11" i="8"/>
  <c r="D79" i="5"/>
  <c r="D80" i="5"/>
  <c r="D81" i="5"/>
  <c r="D82" i="5"/>
  <c r="D83" i="5"/>
  <c r="D84" i="5"/>
  <c r="D85" i="4"/>
  <c r="D88" i="4"/>
  <c r="R50" i="4"/>
  <c r="R49" i="4"/>
  <c r="A119" i="4"/>
  <c r="R50" i="5"/>
  <c r="R49" i="5"/>
  <c r="B31" i="7"/>
  <c r="B17" i="7"/>
  <c r="G17" i="7"/>
  <c r="A89" i="1"/>
  <c r="D6" i="15"/>
  <c r="A89" i="4"/>
  <c r="E6" i="15"/>
  <c r="A89" i="5"/>
  <c r="C16" i="8"/>
  <c r="C15" i="8"/>
  <c r="R58" i="1"/>
  <c r="R57" i="1"/>
  <c r="R47" i="1"/>
  <c r="R48" i="1"/>
  <c r="R56" i="1"/>
  <c r="R55" i="1"/>
  <c r="R7" i="1"/>
  <c r="R6" i="1"/>
  <c r="R41" i="1"/>
  <c r="R40" i="1"/>
  <c r="R9" i="4"/>
  <c r="R8" i="4"/>
  <c r="R37" i="1"/>
  <c r="R36" i="1"/>
  <c r="R43" i="1"/>
  <c r="R42" i="1"/>
  <c r="R39" i="1"/>
  <c r="R38" i="1"/>
  <c r="R45" i="1"/>
  <c r="R44" i="1"/>
  <c r="E21" i="8"/>
  <c r="D20" i="8"/>
  <c r="D19" i="8"/>
  <c r="E13" i="8"/>
  <c r="D12" i="8"/>
  <c r="E9" i="8"/>
  <c r="F9" i="8"/>
  <c r="G9" i="8"/>
  <c r="H9" i="8"/>
  <c r="R71" i="13"/>
  <c r="R73" i="13"/>
  <c r="B5" i="15"/>
  <c r="R53" i="2"/>
  <c r="R52" i="2"/>
  <c r="R52" i="1"/>
  <c r="R51" i="1"/>
  <c r="R52" i="5"/>
  <c r="R51" i="5"/>
  <c r="R52" i="4"/>
  <c r="R51" i="4"/>
  <c r="R11" i="1"/>
  <c r="R10" i="1"/>
  <c r="R11" i="5"/>
  <c r="R10" i="5"/>
  <c r="R10" i="4"/>
  <c r="R11" i="4"/>
  <c r="R12" i="2"/>
  <c r="R11" i="2"/>
  <c r="G9" i="7"/>
  <c r="G13" i="7"/>
  <c r="G14" i="7"/>
  <c r="G23" i="7"/>
  <c r="G27" i="7"/>
  <c r="G39" i="7"/>
  <c r="G8" i="7"/>
  <c r="G10" i="7"/>
  <c r="G12" i="7"/>
  <c r="G24" i="7"/>
  <c r="G26" i="7"/>
  <c r="C29" i="7"/>
  <c r="G29" i="7"/>
  <c r="G16" i="7"/>
  <c r="G11" i="7"/>
  <c r="G25" i="7"/>
  <c r="G6" i="7"/>
  <c r="G15" i="7"/>
  <c r="C7" i="8"/>
  <c r="E8" i="8"/>
  <c r="F21" i="8"/>
  <c r="G21" i="8"/>
  <c r="F29" i="8"/>
  <c r="G29" i="8"/>
  <c r="H29" i="8"/>
  <c r="E41" i="8"/>
  <c r="F41" i="8"/>
  <c r="G41" i="8"/>
  <c r="D40" i="8"/>
  <c r="E17" i="8"/>
  <c r="F17" i="8"/>
  <c r="G17" i="8"/>
  <c r="D16" i="8"/>
  <c r="F33" i="8"/>
  <c r="G33" i="8"/>
  <c r="C51" i="8"/>
  <c r="E25" i="8"/>
  <c r="F25" i="8"/>
  <c r="G25" i="8"/>
  <c r="D24" i="8"/>
  <c r="D48" i="8"/>
  <c r="E49" i="8"/>
  <c r="F49" i="8"/>
  <c r="G49" i="8"/>
  <c r="E45" i="8"/>
  <c r="F45" i="8"/>
  <c r="G45" i="8"/>
  <c r="D44" i="8"/>
  <c r="F13" i="8"/>
  <c r="G13" i="8"/>
  <c r="F37" i="8"/>
  <c r="G37" i="8"/>
  <c r="H53" i="8"/>
  <c r="D86" i="5"/>
  <c r="D88" i="5"/>
  <c r="D89" i="5"/>
  <c r="D90" i="5"/>
  <c r="D91" i="5"/>
  <c r="D92" i="5"/>
  <c r="D93" i="5"/>
  <c r="D94" i="5"/>
  <c r="D95" i="5"/>
  <c r="E52" i="8"/>
  <c r="E51" i="8"/>
  <c r="D27" i="8"/>
  <c r="D89" i="4"/>
  <c r="D90" i="4"/>
  <c r="D91" i="4"/>
  <c r="D92" i="4"/>
  <c r="D93" i="4"/>
  <c r="D94" i="4"/>
  <c r="D95" i="4"/>
  <c r="C54" i="8"/>
  <c r="R105" i="13"/>
  <c r="B22" i="7"/>
  <c r="F28" i="8"/>
  <c r="F27" i="8"/>
  <c r="E35" i="8"/>
  <c r="F36" i="8"/>
  <c r="F35" i="8"/>
  <c r="H33" i="8"/>
  <c r="H41" i="8"/>
  <c r="E32" i="8"/>
  <c r="D35" i="8"/>
  <c r="B32" i="7"/>
  <c r="G32" i="7"/>
  <c r="B18" i="7"/>
  <c r="G18" i="7"/>
  <c r="R58" i="4"/>
  <c r="R57" i="4"/>
  <c r="R56" i="4"/>
  <c r="R55" i="4"/>
  <c r="R47" i="4"/>
  <c r="R48" i="4"/>
  <c r="R6" i="4"/>
  <c r="R7" i="4"/>
  <c r="R38" i="4"/>
  <c r="R39" i="4"/>
  <c r="R43" i="4"/>
  <c r="R42" i="4"/>
  <c r="R45" i="4"/>
  <c r="R44" i="4"/>
  <c r="R37" i="4"/>
  <c r="R36" i="4"/>
  <c r="R9" i="5"/>
  <c r="R8" i="5"/>
  <c r="R41" i="4"/>
  <c r="R40" i="4"/>
  <c r="E20" i="8"/>
  <c r="H21" i="8"/>
  <c r="D11" i="8"/>
  <c r="E12" i="8"/>
  <c r="E11" i="8"/>
  <c r="A36" i="13"/>
  <c r="R54" i="1"/>
  <c r="R53" i="1"/>
  <c r="R54" i="5"/>
  <c r="R53" i="5"/>
  <c r="R54" i="4"/>
  <c r="R53" i="4"/>
  <c r="R55" i="2"/>
  <c r="R54" i="2"/>
  <c r="R13" i="1"/>
  <c r="R12" i="1"/>
  <c r="R13" i="5"/>
  <c r="R12" i="5"/>
  <c r="R14" i="2"/>
  <c r="R13" i="2"/>
  <c r="R13" i="4"/>
  <c r="R12" i="4"/>
  <c r="C31" i="7"/>
  <c r="G31" i="7"/>
  <c r="C28" i="7"/>
  <c r="G28" i="7"/>
  <c r="R125" i="2"/>
  <c r="D47" i="8"/>
  <c r="E48" i="8"/>
  <c r="E47" i="8"/>
  <c r="H25" i="8"/>
  <c r="H37" i="8"/>
  <c r="H45" i="8"/>
  <c r="F52" i="8"/>
  <c r="H17" i="8"/>
  <c r="E44" i="8"/>
  <c r="E43" i="8"/>
  <c r="D43" i="8"/>
  <c r="D54" i="8"/>
  <c r="R105" i="2"/>
  <c r="E16" i="8"/>
  <c r="E15" i="8"/>
  <c r="D15" i="8"/>
  <c r="D39" i="8"/>
  <c r="E40" i="8"/>
  <c r="E39" i="8"/>
  <c r="D23" i="8"/>
  <c r="E24" i="8"/>
  <c r="E23" i="8"/>
  <c r="C55" i="8"/>
  <c r="R101" i="13"/>
  <c r="H49" i="8"/>
  <c r="E7" i="8"/>
  <c r="H13" i="8"/>
  <c r="F8" i="8"/>
  <c r="A105" i="13"/>
  <c r="B8" i="15"/>
  <c r="G28" i="8"/>
  <c r="E31" i="8"/>
  <c r="F32" i="8"/>
  <c r="F31" i="8"/>
  <c r="G36" i="8"/>
  <c r="G35" i="8"/>
  <c r="H35" i="8"/>
  <c r="G27" i="8"/>
  <c r="H27" i="8"/>
  <c r="H28" i="8"/>
  <c r="A120" i="2"/>
  <c r="C10" i="15"/>
  <c r="B33" i="7"/>
  <c r="G33" i="7"/>
  <c r="B19" i="7"/>
  <c r="G19" i="7"/>
  <c r="B21" i="7"/>
  <c r="R48" i="5"/>
  <c r="R47" i="5"/>
  <c r="R56" i="5"/>
  <c r="R55" i="5"/>
  <c r="R57" i="5"/>
  <c r="R58" i="5"/>
  <c r="R43" i="5"/>
  <c r="R42" i="5"/>
  <c r="R37" i="5"/>
  <c r="R36" i="5"/>
  <c r="R41" i="5"/>
  <c r="R40" i="5"/>
  <c r="R7" i="5"/>
  <c r="R6" i="5"/>
  <c r="R39" i="5"/>
  <c r="R38" i="5"/>
  <c r="R45" i="5"/>
  <c r="R44" i="5"/>
  <c r="E19" i="8"/>
  <c r="F20" i="8"/>
  <c r="F19" i="8"/>
  <c r="F16" i="8"/>
  <c r="F15" i="8"/>
  <c r="F12" i="8"/>
  <c r="F11" i="8"/>
  <c r="A101" i="13"/>
  <c r="B7" i="15"/>
  <c r="R15" i="1"/>
  <c r="R14" i="1"/>
  <c r="R16" i="2"/>
  <c r="R15" i="4"/>
  <c r="R14" i="4"/>
  <c r="R15" i="5"/>
  <c r="R14" i="5"/>
  <c r="F7" i="8"/>
  <c r="E54" i="8"/>
  <c r="F24" i="8"/>
  <c r="F23" i="8"/>
  <c r="C56" i="8"/>
  <c r="F40" i="8"/>
  <c r="G40" i="8"/>
  <c r="G39" i="8"/>
  <c r="F48" i="8"/>
  <c r="F47" i="8"/>
  <c r="F44" i="8"/>
  <c r="F43" i="8"/>
  <c r="G8" i="8"/>
  <c r="D55" i="8"/>
  <c r="R101" i="2"/>
  <c r="F51" i="8"/>
  <c r="G52" i="8"/>
  <c r="G44" i="8"/>
  <c r="G43" i="8"/>
  <c r="E55" i="8"/>
  <c r="R100" i="1"/>
  <c r="A100" i="1"/>
  <c r="D7" i="15"/>
  <c r="H36" i="8"/>
  <c r="H43" i="8"/>
  <c r="G32" i="8"/>
  <c r="G31" i="8"/>
  <c r="H31" i="8"/>
  <c r="B34" i="7"/>
  <c r="G34" i="7"/>
  <c r="B20" i="7"/>
  <c r="G20" i="7"/>
  <c r="R97" i="13"/>
  <c r="G12" i="8"/>
  <c r="G11" i="8"/>
  <c r="H11" i="8"/>
  <c r="G20" i="8"/>
  <c r="G19" i="8"/>
  <c r="H19" i="8"/>
  <c r="G16" i="8"/>
  <c r="G15" i="8"/>
  <c r="H15" i="8"/>
  <c r="R17" i="5"/>
  <c r="R16" i="5"/>
  <c r="R17" i="1"/>
  <c r="R16" i="1"/>
  <c r="R18" i="2"/>
  <c r="R17" i="2"/>
  <c r="R17" i="4"/>
  <c r="R16" i="4"/>
  <c r="G7" i="8"/>
  <c r="H7" i="8"/>
  <c r="R104" i="1"/>
  <c r="E56" i="8"/>
  <c r="G51" i="8"/>
  <c r="H52" i="8"/>
  <c r="C22" i="7"/>
  <c r="A105" i="2"/>
  <c r="C8" i="15"/>
  <c r="H51" i="8"/>
  <c r="H44" i="8"/>
  <c r="G48" i="8"/>
  <c r="G47" i="8"/>
  <c r="H47" i="8"/>
  <c r="G24" i="8"/>
  <c r="G23" i="8"/>
  <c r="H23" i="8"/>
  <c r="F39" i="8"/>
  <c r="H39" i="8"/>
  <c r="H40" i="8"/>
  <c r="F54" i="8"/>
  <c r="D56" i="8"/>
  <c r="H8" i="8"/>
  <c r="C21" i="7"/>
  <c r="A101" i="2"/>
  <c r="C7" i="15"/>
  <c r="D21" i="7"/>
  <c r="H32" i="8"/>
  <c r="B35" i="7"/>
  <c r="G35" i="7"/>
  <c r="A90" i="13"/>
  <c r="B6" i="15"/>
  <c r="H12" i="8"/>
  <c r="H16" i="8"/>
  <c r="H20" i="8"/>
  <c r="R19" i="1"/>
  <c r="R18" i="1"/>
  <c r="R20" i="2"/>
  <c r="R19" i="2"/>
  <c r="R19" i="4"/>
  <c r="R18" i="4"/>
  <c r="R18" i="5"/>
  <c r="R19" i="5"/>
  <c r="D22" i="7"/>
  <c r="A104" i="1"/>
  <c r="D8" i="15"/>
  <c r="F55" i="8"/>
  <c r="F56" i="8"/>
  <c r="H48" i="8"/>
  <c r="R104" i="4"/>
  <c r="H24" i="8"/>
  <c r="G54" i="8"/>
  <c r="H54" i="8"/>
  <c r="G55" i="8"/>
  <c r="R100" i="5"/>
  <c r="B36" i="7"/>
  <c r="G36" i="7"/>
  <c r="G6" i="15"/>
  <c r="R21" i="1"/>
  <c r="R20" i="1"/>
  <c r="R21" i="5"/>
  <c r="R20" i="5"/>
  <c r="R21" i="4"/>
  <c r="R20" i="4"/>
  <c r="R22" i="2"/>
  <c r="R21" i="2"/>
  <c r="G56" i="8"/>
  <c r="H56" i="8"/>
  <c r="R104" i="5"/>
  <c r="F21" i="7"/>
  <c r="A100" i="5"/>
  <c r="F7" i="15"/>
  <c r="E22" i="7"/>
  <c r="A104" i="4"/>
  <c r="E8" i="15"/>
  <c r="R100" i="4"/>
  <c r="H55" i="8"/>
  <c r="B37" i="7"/>
  <c r="G37" i="7"/>
  <c r="R24" i="2"/>
  <c r="R23" i="2"/>
  <c r="R22" i="4"/>
  <c r="R23" i="4"/>
  <c r="R22" i="1"/>
  <c r="R23" i="1"/>
  <c r="R22" i="5"/>
  <c r="R23" i="5"/>
  <c r="F22" i="7"/>
  <c r="G22" i="7"/>
  <c r="A104" i="5"/>
  <c r="F8" i="15"/>
  <c r="G8" i="15"/>
  <c r="A100" i="4"/>
  <c r="E7" i="15"/>
  <c r="E21" i="7"/>
  <c r="G21" i="7"/>
  <c r="B38" i="7"/>
  <c r="G38" i="7"/>
  <c r="R25" i="5"/>
  <c r="R24" i="5"/>
  <c r="R26" i="2"/>
  <c r="R25" i="2"/>
  <c r="R25" i="4"/>
  <c r="R24" i="4"/>
  <c r="R25" i="1"/>
  <c r="R24" i="1"/>
  <c r="A120" i="13"/>
  <c r="B10" i="15"/>
  <c r="R131" i="13"/>
  <c r="R27" i="4"/>
  <c r="R26" i="4"/>
  <c r="R27" i="5"/>
  <c r="R26" i="5"/>
  <c r="R26" i="1"/>
  <c r="R27" i="1"/>
  <c r="R28" i="2"/>
  <c r="R27" i="2"/>
  <c r="R133" i="13"/>
  <c r="R134" i="13"/>
  <c r="R137" i="13"/>
  <c r="R138" i="13"/>
  <c r="G10" i="15"/>
  <c r="B12" i="15"/>
  <c r="R30" i="2"/>
  <c r="R29" i="2"/>
  <c r="R29" i="4"/>
  <c r="R28" i="4"/>
  <c r="R29" i="1"/>
  <c r="R28" i="1"/>
  <c r="R29" i="5"/>
  <c r="R28" i="5"/>
  <c r="B13" i="15"/>
  <c r="A137" i="13"/>
  <c r="B41" i="7"/>
  <c r="R30" i="1"/>
  <c r="R31" i="1"/>
  <c r="R31" i="2"/>
  <c r="R32" i="2"/>
  <c r="R31" i="5"/>
  <c r="R30" i="5"/>
  <c r="R31" i="4"/>
  <c r="R30" i="4"/>
  <c r="B14" i="15"/>
  <c r="R33" i="5"/>
  <c r="R32" i="5"/>
  <c r="R33" i="1"/>
  <c r="R32" i="1"/>
  <c r="R33" i="4"/>
  <c r="R32" i="4"/>
  <c r="R34" i="2"/>
  <c r="R33" i="2"/>
  <c r="R34" i="5"/>
  <c r="R60" i="5"/>
  <c r="R35" i="5"/>
  <c r="R61" i="5"/>
  <c r="R35" i="2"/>
  <c r="R61" i="2"/>
  <c r="R36" i="2"/>
  <c r="R62" i="2"/>
  <c r="R35" i="1"/>
  <c r="R61" i="1"/>
  <c r="R34" i="1"/>
  <c r="R60" i="1"/>
  <c r="R70" i="1"/>
  <c r="R35" i="4"/>
  <c r="R61" i="4"/>
  <c r="R34" i="4"/>
  <c r="R60" i="4"/>
  <c r="R72" i="2"/>
  <c r="R71" i="5"/>
  <c r="E5" i="7"/>
  <c r="R70" i="4"/>
  <c r="F5" i="7"/>
  <c r="R70" i="5"/>
  <c r="R71" i="4"/>
  <c r="D5" i="7"/>
  <c r="R71" i="1"/>
  <c r="C5" i="7"/>
  <c r="R71" i="2"/>
  <c r="G7" i="15"/>
  <c r="E7" i="7"/>
  <c r="E40" i="7"/>
  <c r="D7" i="7"/>
  <c r="D40" i="7"/>
  <c r="C7" i="7"/>
  <c r="C40" i="7"/>
  <c r="B40" i="7"/>
  <c r="B42" i="7"/>
  <c r="F7" i="7"/>
  <c r="F40" i="7"/>
  <c r="R73" i="2"/>
  <c r="G5" i="7"/>
  <c r="R72" i="1"/>
  <c r="D5" i="15"/>
  <c r="D12" i="15"/>
  <c r="R72" i="5"/>
  <c r="F5" i="15"/>
  <c r="F12" i="15"/>
  <c r="R72" i="4"/>
  <c r="E5" i="15"/>
  <c r="E12" i="15"/>
  <c r="R131" i="2"/>
  <c r="C5" i="15"/>
  <c r="G7" i="7"/>
  <c r="G40" i="7"/>
  <c r="A36" i="2"/>
  <c r="A35" i="1"/>
  <c r="R130" i="1"/>
  <c r="R130" i="5"/>
  <c r="A35" i="5"/>
  <c r="R130" i="4"/>
  <c r="A35" i="4"/>
  <c r="R133" i="2"/>
  <c r="R134" i="2"/>
  <c r="R137" i="2"/>
  <c r="R138" i="2"/>
  <c r="R132" i="5"/>
  <c r="R133" i="5"/>
  <c r="R136" i="5"/>
  <c r="R132" i="4"/>
  <c r="R133" i="4"/>
  <c r="R136" i="4"/>
  <c r="R132" i="1"/>
  <c r="R133" i="1"/>
  <c r="R136" i="1"/>
  <c r="G5" i="15"/>
  <c r="G12" i="15"/>
  <c r="C12" i="15"/>
  <c r="C13" i="15"/>
  <c r="C14" i="15"/>
  <c r="C41" i="7"/>
  <c r="C42" i="7"/>
  <c r="A137" i="2"/>
  <c r="F13" i="15"/>
  <c r="F14" i="15"/>
  <c r="A136" i="5"/>
  <c r="F41" i="7"/>
  <c r="F42" i="7"/>
  <c r="A135" i="5"/>
  <c r="R137" i="5"/>
  <c r="E13" i="15"/>
  <c r="E14" i="15"/>
  <c r="E41" i="7"/>
  <c r="E42" i="7"/>
  <c r="A135" i="4"/>
  <c r="A136" i="4"/>
  <c r="R137" i="4"/>
  <c r="D13" i="15"/>
  <c r="A136" i="1"/>
  <c r="A135" i="1"/>
  <c r="D41" i="7"/>
  <c r="R137" i="1"/>
  <c r="G13" i="15"/>
  <c r="G14" i="15"/>
  <c r="D14" i="15"/>
  <c r="G41" i="7"/>
  <c r="G42" i="7"/>
  <c r="D42" i="7"/>
</calcChain>
</file>

<file path=xl/sharedStrings.xml><?xml version="1.0" encoding="utf-8"?>
<sst xmlns="http://schemas.openxmlformats.org/spreadsheetml/2006/main" count="1654" uniqueCount="280">
  <si>
    <t>1.</t>
  </si>
  <si>
    <t>2.</t>
  </si>
  <si>
    <t>3.</t>
  </si>
  <si>
    <t>4.</t>
  </si>
  <si>
    <t>5.</t>
  </si>
  <si>
    <t>6.</t>
  </si>
  <si>
    <t>B.</t>
  </si>
  <si>
    <t>Other</t>
  </si>
  <si>
    <t>C.</t>
  </si>
  <si>
    <t>Postage</t>
  </si>
  <si>
    <t>Principal Investigator/Project Director:</t>
  </si>
  <si>
    <t>Agency:</t>
  </si>
  <si>
    <t>Total</t>
  </si>
  <si>
    <t>Summer</t>
  </si>
  <si>
    <t>12 month</t>
  </si>
  <si>
    <t>9 month</t>
  </si>
  <si>
    <t>Other Professionals</t>
  </si>
  <si>
    <t>INDIRECT COST BASE</t>
  </si>
  <si>
    <t>Secretarial-Clerical (SECRETARIAL-CLERICAL WILL REQUIRE A DIRECT CHARGE EXEMPTION FORM AT PROPOSAL TIME)</t>
  </si>
  <si>
    <t>% Effort Summer</t>
  </si>
  <si>
    <t>Base Salary</t>
  </si>
  <si>
    <t xml:space="preserve">% Effort AY </t>
  </si>
  <si>
    <t>Object Code</t>
  </si>
  <si>
    <t>(List each separately with title)</t>
  </si>
  <si>
    <t>771600-771649
771700-771999</t>
  </si>
  <si>
    <t>FLORIDA INTERNATIONAL UNIVERSITY PROPOSAL BUDGET SHEET</t>
  </si>
  <si>
    <t>Period/Year #:</t>
  </si>
  <si>
    <t>771500-771549</t>
  </si>
  <si>
    <t>771660-771669</t>
  </si>
  <si>
    <t>721200-721999</t>
  </si>
  <si>
    <t xml:space="preserve">Advertising Services </t>
  </si>
  <si>
    <t xml:space="preserve">Books &amp; Films </t>
  </si>
  <si>
    <t xml:space="preserve">Building &amp; Construction </t>
  </si>
  <si>
    <t xml:space="preserve">Cellular Phones </t>
  </si>
  <si>
    <t>Construction Services</t>
  </si>
  <si>
    <t xml:space="preserve">Data Processing Supplies </t>
  </si>
  <si>
    <t xml:space="preserve">Food Products </t>
  </si>
  <si>
    <t xml:space="preserve">Freight </t>
  </si>
  <si>
    <t xml:space="preserve">Insurance </t>
  </si>
  <si>
    <t xml:space="preserve">Local Telephone Calls </t>
  </si>
  <si>
    <t xml:space="preserve">Long Distance Telephone Calls </t>
  </si>
  <si>
    <t xml:space="preserve">Membership &amp; Subscriptions </t>
  </si>
  <si>
    <t xml:space="preserve">Motor Fuel &amp; Lubricants </t>
  </si>
  <si>
    <t xml:space="preserve">Moving Expenses </t>
  </si>
  <si>
    <t xml:space="preserve">Other Materials &amp; Supplies </t>
  </si>
  <si>
    <t xml:space="preserve">Participant Payments </t>
  </si>
  <si>
    <t xml:space="preserve">Patient Care Costs </t>
  </si>
  <si>
    <t xml:space="preserve">Printing &amp; Reproduction </t>
  </si>
  <si>
    <t>Rent Expense Other Than Buildings</t>
  </si>
  <si>
    <t xml:space="preserve">Repairs &amp; Maintenance </t>
  </si>
  <si>
    <t xml:space="preserve">Telephone Equipment </t>
  </si>
  <si>
    <t xml:space="preserve">Travel - Domestic </t>
  </si>
  <si>
    <t>Travel - Foreign</t>
  </si>
  <si>
    <t>A.</t>
  </si>
  <si>
    <t>773600-773699</t>
  </si>
  <si>
    <t>711360-711399</t>
  </si>
  <si>
    <t>711190-711199</t>
  </si>
  <si>
    <t>773500-773599</t>
  </si>
  <si>
    <t>773100-773199</t>
  </si>
  <si>
    <t>711230-711239</t>
  </si>
  <si>
    <t>768400-768409</t>
  </si>
  <si>
    <t>Specify:</t>
  </si>
  <si>
    <t>711180-711189</t>
  </si>
  <si>
    <t>Level 3 
Budgetary Account</t>
  </si>
  <si>
    <t>Level 4
Budgetary Account</t>
  </si>
  <si>
    <t>P77150-OPS</t>
  </si>
  <si>
    <t>S77295 - Subcontractors over $25K</t>
  </si>
  <si>
    <t>S7729U - Subcontractors under $25K</t>
  </si>
  <si>
    <t>S76840 - Tuition</t>
  </si>
  <si>
    <t>S75700 - Facilities &amp; Administrative Expense</t>
  </si>
  <si>
    <t>P77100 - Salaries &amp; Wages</t>
  </si>
  <si>
    <t>P77156 - Fringe</t>
  </si>
  <si>
    <t>P71121 - Domestic Travel</t>
  </si>
  <si>
    <t>P71123 - Foreign Travel</t>
  </si>
  <si>
    <t>P77300 - Materials and Supplies</t>
  </si>
  <si>
    <t>P71190 - Other Operating Expenses</t>
  </si>
  <si>
    <t>P71100 - Participant Payments</t>
  </si>
  <si>
    <t>P71150 - Patient Care Cost</t>
  </si>
  <si>
    <t xml:space="preserve">P77200 - Professional Fees  </t>
  </si>
  <si>
    <t>P71140 - Rent Expense Other Than Buildings</t>
  </si>
  <si>
    <t>P76100 - Repairs and Maintenance</t>
  </si>
  <si>
    <t>P76800 - Scholarships</t>
  </si>
  <si>
    <t>P76830 - Stipends</t>
  </si>
  <si>
    <t>P77295 - Subcontractors over $25K</t>
  </si>
  <si>
    <t>P7729U - Subcontractors under $25K</t>
  </si>
  <si>
    <t>P76840 - Tuition</t>
  </si>
  <si>
    <t>P77220 - Advertising Services</t>
  </si>
  <si>
    <t>P72110 - Books &amp; Film</t>
  </si>
  <si>
    <t>P77320 - Building and Construction</t>
  </si>
  <si>
    <t>P71117 - Cellular Phones</t>
  </si>
  <si>
    <t>P77218 - Construction Services</t>
  </si>
  <si>
    <t>P77382 - Data Processing Supplies</t>
  </si>
  <si>
    <t>P77380 - Food Products</t>
  </si>
  <si>
    <t>P71116 - Local Telephone Calls</t>
  </si>
  <si>
    <t>P71145 - Memberships &amp; Subscriptions</t>
  </si>
  <si>
    <t>P71130 - Moving Expenses</t>
  </si>
  <si>
    <t>P77330 - Office Supplies</t>
  </si>
  <si>
    <t>P71101 - Postage</t>
  </si>
  <si>
    <t xml:space="preserve">P71144 - Rent Expense Buildings </t>
  </si>
  <si>
    <t>P72100 - Other Capital Outlay</t>
  </si>
  <si>
    <t>P75700 - Indirect Costs</t>
  </si>
  <si>
    <t>Educational &amp; Lab Supplies</t>
  </si>
  <si>
    <t>711211-711226
711251-711286</t>
  </si>
  <si>
    <t>711021-711031</t>
  </si>
  <si>
    <t>773001-773002
711075-711077
711900-711989</t>
  </si>
  <si>
    <t xml:space="preserve">772101-772102
772104-772126
772131-772132            772141                772151-772157           772301-772303         </t>
  </si>
  <si>
    <t xml:space="preserve">Professional Fees </t>
  </si>
  <si>
    <t>711401-711406</t>
  </si>
  <si>
    <t>761001-761006</t>
  </si>
  <si>
    <t>768201-768211</t>
  </si>
  <si>
    <t>Scholarships</t>
  </si>
  <si>
    <t>Stipends</t>
  </si>
  <si>
    <t>Tuition Payments</t>
  </si>
  <si>
    <t>772201-772204</t>
  </si>
  <si>
    <t>721101-721103</t>
  </si>
  <si>
    <t>773201-773212</t>
  </si>
  <si>
    <t>772181-772185</t>
  </si>
  <si>
    <t>711451-711454</t>
  </si>
  <si>
    <t>711301-711304</t>
  </si>
  <si>
    <t>773301-773305</t>
  </si>
  <si>
    <t>711011-711013</t>
  </si>
  <si>
    <t>Rent Expense Buildings</t>
  </si>
  <si>
    <t>Restricted Expenses - In alphabetical order by budget category.</t>
  </si>
  <si>
    <t>Rate:</t>
  </si>
  <si>
    <t>P71118-Telephone Equipment</t>
  </si>
  <si>
    <t>21</t>
  </si>
  <si>
    <t xml:space="preserve">P71119 - Long Distance Telephone Calls </t>
  </si>
  <si>
    <t>Consulting Services/Agreements</t>
  </si>
  <si>
    <t>% Effort
CY</t>
  </si>
  <si>
    <t>(F) = Faculty 
(A) = Administrative</t>
  </si>
  <si>
    <t>(S) = Staff</t>
  </si>
  <si>
    <t>Budget Period Start Date:</t>
  </si>
  <si>
    <t>TOTAL SALARIES &amp; WAGES (A+B):</t>
  </si>
  <si>
    <t>TOTAL FRINGE BENEFITS:</t>
  </si>
  <si>
    <r>
      <t xml:space="preserve">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Items are part of F&amp;A and are normally not allowed on Federal Grants.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items will require a DIRECT CHARGE EXEMPTION FORM.</t>
    </r>
  </si>
  <si>
    <t>Miscellaneous Expenses (Other)
*** Must Provide Amount &amp; Associated Details Below ***</t>
  </si>
  <si>
    <t>TOTAL OTHER PERSONNEL FRINGE BENEFITS (SECTION B):</t>
  </si>
  <si>
    <t>TOTAL OTHER PERSONNEL SALARIES &amp; WAGES(SECTION B):</t>
  </si>
  <si>
    <t>TOTAL RESTRICTED OPERATING EXPENSES (S7710R):</t>
  </si>
  <si>
    <t>TOTAL OPERATING EXPENSES (S71100):</t>
  </si>
  <si>
    <t>Budget Period End Date:</t>
  </si>
  <si>
    <t>TOTAL INDIRECT COSTS (S75700):</t>
  </si>
  <si>
    <t>TOTAL SALARIES, WAGES, AND FRINGE BENEFITS (S77100):</t>
  </si>
  <si>
    <t>TOTAL DIRECT COSTS (A through D):</t>
  </si>
  <si>
    <t>Total Permanent Equipment (S72120):</t>
  </si>
  <si>
    <t>E. INDIRECT COSTS</t>
  </si>
  <si>
    <t>G. TOTAL DIRECT AND INDIRECT COSTS</t>
  </si>
  <si>
    <t xml:space="preserve">D. PERMANENT EQUIPMENT &amp; BOOKS OR OTHER LIBRARY RESOURCES (list item and dollar) </t>
  </si>
  <si>
    <t>C. EXPENSES - IN ALPHABETICAL ORDER BY BUDGET CATEGORY.</t>
  </si>
  <si>
    <t>TOTAL SENIOR PERSONNEL SALARIES &amp; WAGES (SECTION A):</t>
  </si>
  <si>
    <t>TOTAL SENIOR PERSONNEL FRINGE BENEFITS (SECTION A):</t>
  </si>
  <si>
    <t>Year 1</t>
  </si>
  <si>
    <t>Year 2</t>
  </si>
  <si>
    <t>Year 3</t>
  </si>
  <si>
    <t>Year 4</t>
  </si>
  <si>
    <t>Year 5</t>
  </si>
  <si>
    <t>Type:</t>
  </si>
  <si>
    <t>Indirect Cost:</t>
  </si>
  <si>
    <t>Subcontractor Name</t>
  </si>
  <si>
    <t>Running Total</t>
  </si>
  <si>
    <t>P7729U - Subcontractor Amounts under $25K</t>
  </si>
  <si>
    <t>P77295 - Subcontractor Amounts over $25K</t>
  </si>
  <si>
    <t>S77295 - Subcontractors &gt; $25K</t>
  </si>
  <si>
    <t>S7729U - Subcontractors &lt; $25K</t>
  </si>
  <si>
    <t>Year 1
Budget</t>
  </si>
  <si>
    <t>Year 2
Budget</t>
  </si>
  <si>
    <t>Year 3
Budget</t>
  </si>
  <si>
    <t>Year 4
Budget</t>
  </si>
  <si>
    <t>Year 5
Budget</t>
  </si>
  <si>
    <r>
      <t xml:space="preserve">Subcontractor Budgets By Year
</t>
    </r>
    <r>
      <rPr>
        <i/>
        <sz val="14"/>
        <rFont val="Arial"/>
        <family val="2"/>
      </rPr>
      <t>(Amounts Entered Here Will Flow Into Respective Budget Worksheets)</t>
    </r>
  </si>
  <si>
    <t>FLORIDA INTERNATIONAL UNIVERSITY PROPOSAL BUDGET SHEET - Subcontractor Budgets By Period/Year</t>
  </si>
  <si>
    <t>*** Subcontractor Budgets Must Be Entered in The 'Project Subcontractor Budgets' Worksheet ***</t>
  </si>
  <si>
    <t>Subcontractor Amounts UNDER 25K:</t>
  </si>
  <si>
    <t>Subcontractor Amounts OVER 25K:</t>
  </si>
  <si>
    <t>Subcontractor Totals By Year:</t>
  </si>
  <si>
    <t>S77295 - Subcontractor Amounts Under $25K By Year:</t>
  </si>
  <si>
    <t xml:space="preserve">S7729U - Subcontractor Amounts Over $25K By Year: </t>
  </si>
  <si>
    <t>Appointment Type</t>
  </si>
  <si>
    <t>Title/Role</t>
  </si>
  <si>
    <t>FA Base Type</t>
  </si>
  <si>
    <t>Calculate F&amp;A?</t>
  </si>
  <si>
    <t>TDC - Total Direct Cost</t>
  </si>
  <si>
    <t>FA - Yes</t>
  </si>
  <si>
    <t>MTDC - Modified Total Direct Cost</t>
  </si>
  <si>
    <t>FA - No</t>
  </si>
  <si>
    <t>NOFA - No FA Calculated</t>
  </si>
  <si>
    <t>SWF - Salaries Wages and Fringes</t>
  </si>
  <si>
    <t>Project Budget Overview</t>
  </si>
  <si>
    <t>Principal Investigator/
Project Director:</t>
  </si>
  <si>
    <t>Project Start Date:</t>
  </si>
  <si>
    <t>Project End Date:</t>
  </si>
  <si>
    <t>Indirect Cost Type:</t>
  </si>
  <si>
    <t>Indirect Cost Rate:</t>
  </si>
  <si>
    <t>Budget Periods</t>
  </si>
  <si>
    <t>Start Date</t>
  </si>
  <si>
    <t>End Date</t>
  </si>
  <si>
    <t>Budget Period 1:</t>
  </si>
  <si>
    <t>Budget Period 2:</t>
  </si>
  <si>
    <t>Budget Period 3:</t>
  </si>
  <si>
    <t>Budget Period 4:</t>
  </si>
  <si>
    <t>Budget Period 5:</t>
  </si>
  <si>
    <t>771001-771139 (F)
771140-771149 (A)</t>
  </si>
  <si>
    <t>771150-771159 (S)</t>
  </si>
  <si>
    <t>Project Personnel</t>
  </si>
  <si>
    <t>Name</t>
  </si>
  <si>
    <t>Appointment</t>
  </si>
  <si>
    <t>#</t>
  </si>
  <si>
    <t>3 Month (SM)</t>
  </si>
  <si>
    <t>6 Month (6M)</t>
  </si>
  <si>
    <t>8 Month (8M)</t>
  </si>
  <si>
    <t>9 Month (AY)</t>
  </si>
  <si>
    <t>12 Month (CY)</t>
  </si>
  <si>
    <t>Project Title:</t>
  </si>
  <si>
    <t>Total
Year 1 - 5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</si>
  <si>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</si>
  <si>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</si>
  <si>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</si>
  <si>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</si>
  <si>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</si>
  <si>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</si>
  <si>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</si>
  <si>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</si>
  <si>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</si>
  <si>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</si>
  <si>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</si>
  <si>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</si>
  <si>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</si>
  <si>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</si>
  <si>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S77100 - Salaries &amp; Wages
(Salary &amp; Fringe)</t>
  </si>
  <si>
    <t>S71100 - Operating Expenses
(Unrestricted Items)</t>
  </si>
  <si>
    <t>S7710R - Restricted Operating Expenses
(Restricted Items)</t>
  </si>
  <si>
    <t>S72120 - Equipment &amp; Other Capital Exp
(Equipment/OCO)</t>
  </si>
  <si>
    <t>EFFORT PERSON MONTHS &amp; FRINGE BENEFITS FOR PERSONNEL ABOVE</t>
  </si>
  <si>
    <t>PERSON MONTHS &amp; FRINGE BENEFITS FOR PERSONNEL ABOVE</t>
  </si>
  <si>
    <t>Level 3
Budgetary Account</t>
  </si>
  <si>
    <t>S77100 - Salaries &amp; Wages</t>
  </si>
  <si>
    <t>S71100 - Operating Expenses</t>
  </si>
  <si>
    <t>S7710R - Restricted Operating Expenses</t>
  </si>
  <si>
    <t>S72120 - Equipment &amp; Other Capital Exp</t>
  </si>
  <si>
    <t>S75700 - Indirect Costs</t>
  </si>
  <si>
    <t>Total Direct Costs By Year</t>
  </si>
  <si>
    <t>Total Direct &amp; Indirect Costs By Year</t>
  </si>
  <si>
    <t>Account Code</t>
  </si>
  <si>
    <t>amount for each item exceeding $5,000</t>
  </si>
  <si>
    <t>Recharge Center Charges</t>
  </si>
  <si>
    <t>773900-773910
773912 -773999</t>
  </si>
  <si>
    <t xml:space="preserve">772101-772102
772104-772126
772131-772132            772141
772151-772157           772301-772303         </t>
  </si>
  <si>
    <t>Software License (requires a direct charge exemption form)</t>
  </si>
  <si>
    <t>22</t>
  </si>
  <si>
    <t>P77381 - Hazardous Chemicals/Waste</t>
  </si>
  <si>
    <t>Office Supplies/Computer Supplies</t>
  </si>
  <si>
    <t>Hazardous Chemicals/Waste</t>
  </si>
  <si>
    <t>Exists</t>
  </si>
  <si>
    <t>New</t>
  </si>
  <si>
    <t>Position</t>
  </si>
  <si>
    <t>Total New &amp; Existing Positions:</t>
  </si>
  <si>
    <t>Total Head Count</t>
  </si>
  <si>
    <t>N/A</t>
  </si>
  <si>
    <t>Totals By Year:</t>
  </si>
  <si>
    <t xml:space="preserve">Other: </t>
  </si>
  <si>
    <t xml:space="preserve">Subsistence </t>
  </si>
  <si>
    <t xml:space="preserve">Travel </t>
  </si>
  <si>
    <t xml:space="preserve">Stipends </t>
  </si>
  <si>
    <t xml:space="preserve">Description </t>
  </si>
  <si>
    <t xml:space="preserve">FLORIDA INTERNATIONAL UNIVERSITY PROPOSAL BUDGET SHEET - Participant Support Costs by Year </t>
  </si>
  <si>
    <t>P77210 - Consultants</t>
  </si>
  <si>
    <t xml:space="preserve">Participant Support Costs Total "MUST BE ENTERED IN THE PARTICIPANT SUPPORT WORKSHEET" </t>
  </si>
  <si>
    <t xml:space="preserve">Specify: </t>
  </si>
  <si>
    <r>
      <rPr>
        <b/>
        <sz val="12"/>
        <rFont val="Arial"/>
        <family val="2"/>
      </rPr>
      <t>Participant Support Costs Breakdown by Year</t>
    </r>
    <r>
      <rPr>
        <b/>
        <sz val="14"/>
        <rFont val="Arial"/>
        <family val="2"/>
      </rPr>
      <t xml:space="preserve">  </t>
    </r>
    <r>
      <rPr>
        <sz val="10"/>
        <rFont val="Arial"/>
        <family val="2"/>
      </rPr>
      <t xml:space="preserve">(Amounts Entered Here will Flow Into Respective Budget Worksheets) </t>
    </r>
  </si>
  <si>
    <t xml:space="preserve">4. </t>
  </si>
  <si>
    <t xml:space="preserve">5. </t>
  </si>
  <si>
    <t xml:space="preserve">Student OPS </t>
  </si>
  <si>
    <t xml:space="preserve">Graduate Student Assistants </t>
  </si>
  <si>
    <t>773810 - Hazardous Chemicals/Waste</t>
  </si>
  <si>
    <t>A.1. - FACULTY / ADMINISTRATIVE SALARY (fringe at 28.26%)</t>
  </si>
  <si>
    <t>A.2. - Staff Salary (fringe at 55.80%)</t>
  </si>
  <si>
    <t>A.2 - Staff Salary (fringe at 55.80%)</t>
  </si>
  <si>
    <t>Note that formulas are set at 28.26% for faculty. Administrative positions are still subject to 36.13% rate.</t>
  </si>
  <si>
    <t>A.1. - FACULTY / ADMINISTRATIVE SALARY (fringe at 36.13%)</t>
  </si>
  <si>
    <t>Head Count                      B. OTHER PERSONNEL - FRINGE AT 4.09% EXCEPT FOR GRADUATE STUDENTS AT 8.20%, OPS STUDENTS AT 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</si>
</sst>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"/>
    <numFmt numFmtId="166" formatCode="0.0%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b/>
      <sz val="10"/>
      <color rgb="FFFF0000"/>
      <name val="Arial"/>
      <family val="2"/>
    </font>
    <font>
      <i/>
      <sz val="12"/>
      <name val="Arial"/>
      <family val="2"/>
    </font>
    <font>
      <b/>
      <sz val="12"/>
      <color theme="4"/>
      <name val="Arial"/>
      <family val="2"/>
    </font>
    <font>
      <sz val="14"/>
      <color theme="4"/>
      <name val="Arial"/>
      <family val="2"/>
    </font>
    <font>
      <sz val="8.5"/>
      <color rgb="FFFF0000"/>
      <name val="Arial"/>
      <family val="2"/>
    </font>
    <font>
      <sz val="8.5"/>
      <name val="Arial"/>
      <family val="2"/>
    </font>
    <font>
      <b/>
      <sz val="10"/>
      <color rgb="FF0070C0"/>
      <name val="Arial"/>
      <family val="2"/>
    </font>
    <font>
      <b/>
      <sz val="8.5"/>
      <color theme="1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F7F6"/>
        <bgColor indexed="64"/>
      </patternFill>
    </fill>
    <fill>
      <patternFill patternType="darkGray">
        <bgColor rgb="FFEFF7F6"/>
      </patternFill>
    </fill>
    <fill>
      <patternFill patternType="solid">
        <fgColor rgb="FFEEF6F5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67">
    <xf numFmtId="0" fontId="0" fillId="0" borderId="0" xfId="0"/>
    <xf numFmtId="0" fontId="3" fillId="0" borderId="0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 applyBorder="1"/>
    <xf numFmtId="44" fontId="3" fillId="0" borderId="2" xfId="2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5" xfId="2" applyFont="1" applyFill="1" applyBorder="1" applyAlignment="1">
      <alignment horizontal="right"/>
    </xf>
    <xf numFmtId="44" fontId="3" fillId="0" borderId="5" xfId="2" applyFont="1" applyBorder="1" applyAlignment="1">
      <alignment horizontal="right"/>
    </xf>
    <xf numFmtId="44" fontId="3" fillId="0" borderId="6" xfId="2" applyFont="1" applyFill="1" applyBorder="1" applyAlignment="1">
      <alignment horizontal="left"/>
    </xf>
    <xf numFmtId="44" fontId="3" fillId="0" borderId="7" xfId="2" applyFont="1" applyFill="1" applyBorder="1" applyAlignment="1">
      <alignment horizontal="left"/>
    </xf>
    <xf numFmtId="44" fontId="3" fillId="0" borderId="7" xfId="2" applyFont="1" applyFill="1" applyBorder="1" applyAlignment="1">
      <alignment horizontal="right"/>
    </xf>
    <xf numFmtId="44" fontId="3" fillId="0" borderId="8" xfId="0" applyNumberFormat="1" applyFont="1" applyFill="1" applyBorder="1" applyAlignment="1">
      <alignment horizontal="right"/>
    </xf>
    <xf numFmtId="44" fontId="3" fillId="0" borderId="9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3" xfId="0" applyFont="1" applyFill="1" applyBorder="1" applyAlignment="1">
      <alignment wrapText="1"/>
    </xf>
    <xf numFmtId="44" fontId="3" fillId="0" borderId="14" xfId="2" applyFont="1" applyFill="1" applyBorder="1" applyAlignment="1" applyProtection="1">
      <alignment horizontal="right"/>
      <protection locked="0"/>
    </xf>
    <xf numFmtId="44" fontId="3" fillId="0" borderId="15" xfId="2" applyFont="1" applyFill="1" applyBorder="1" applyProtection="1">
      <protection locked="0"/>
    </xf>
    <xf numFmtId="0" fontId="4" fillId="0" borderId="6" xfId="0" applyFont="1" applyBorder="1" applyAlignment="1">
      <alignment horizontal="left"/>
    </xf>
    <xf numFmtId="44" fontId="3" fillId="0" borderId="8" xfId="2" applyFont="1" applyFill="1" applyBorder="1" applyProtection="1">
      <protection locked="0"/>
    </xf>
    <xf numFmtId="44" fontId="3" fillId="0" borderId="14" xfId="2" applyFont="1" applyFill="1" applyBorder="1" applyProtection="1">
      <protection locked="0"/>
    </xf>
    <xf numFmtId="44" fontId="3" fillId="0" borderId="16" xfId="2" applyFont="1" applyFill="1" applyBorder="1" applyProtection="1">
      <protection locked="0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/>
    <xf numFmtId="44" fontId="3" fillId="0" borderId="19" xfId="2" applyFont="1" applyFill="1" applyBorder="1" applyProtection="1">
      <protection locked="0"/>
    </xf>
    <xf numFmtId="0" fontId="4" fillId="0" borderId="20" xfId="0" applyFont="1" applyBorder="1"/>
    <xf numFmtId="0" fontId="4" fillId="0" borderId="20" xfId="0" applyFont="1" applyBorder="1" applyAlignment="1">
      <alignment horizontal="left"/>
    </xf>
    <xf numFmtId="0" fontId="4" fillId="0" borderId="21" xfId="0" applyFont="1" applyBorder="1"/>
    <xf numFmtId="0" fontId="4" fillId="0" borderId="10" xfId="0" applyFont="1" applyBorder="1"/>
    <xf numFmtId="44" fontId="3" fillId="0" borderId="22" xfId="2" applyFont="1" applyFill="1" applyBorder="1" applyProtection="1">
      <protection locked="0"/>
    </xf>
    <xf numFmtId="44" fontId="3" fillId="0" borderId="23" xfId="2" applyFont="1" applyFill="1" applyBorder="1" applyProtection="1">
      <protection locked="0"/>
    </xf>
    <xf numFmtId="0" fontId="4" fillId="0" borderId="24" xfId="0" applyFont="1" applyFill="1" applyBorder="1" applyAlignment="1">
      <alignment wrapText="1"/>
    </xf>
    <xf numFmtId="0" fontId="2" fillId="0" borderId="12" xfId="0" applyFont="1" applyBorder="1" applyAlignment="1">
      <alignment horizontal="center"/>
    </xf>
    <xf numFmtId="44" fontId="3" fillId="0" borderId="27" xfId="0" applyNumberFormat="1" applyFont="1" applyFill="1" applyBorder="1" applyAlignment="1">
      <alignment horizontal="right"/>
    </xf>
    <xf numFmtId="0" fontId="4" fillId="4" borderId="29" xfId="0" applyFont="1" applyFill="1" applyBorder="1"/>
    <xf numFmtId="0" fontId="3" fillId="4" borderId="31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7" fontId="17" fillId="0" borderId="34" xfId="0" applyNumberFormat="1" applyFont="1" applyBorder="1" applyAlignment="1">
      <alignment horizontal="center" vertical="center" wrapText="1"/>
    </xf>
    <xf numFmtId="0" fontId="3" fillId="0" borderId="35" xfId="0" applyFont="1" applyBorder="1"/>
    <xf numFmtId="0" fontId="4" fillId="0" borderId="36" xfId="0" applyFont="1" applyBorder="1" applyAlignment="1">
      <alignment vertical="center" wrapText="1"/>
    </xf>
    <xf numFmtId="44" fontId="3" fillId="0" borderId="37" xfId="2" applyFont="1" applyFill="1" applyBorder="1" applyAlignment="1" applyProtection="1">
      <alignment horizontal="right"/>
      <protection locked="0"/>
    </xf>
    <xf numFmtId="0" fontId="6" fillId="4" borderId="38" xfId="0" applyFont="1" applyFill="1" applyBorder="1" applyAlignment="1">
      <alignment horizontal="center" vertical="center" wrapText="1"/>
    </xf>
    <xf numFmtId="44" fontId="3" fillId="0" borderId="37" xfId="2" applyFont="1" applyFill="1" applyBorder="1" applyProtection="1">
      <protection locked="0"/>
    </xf>
    <xf numFmtId="3" fontId="3" fillId="0" borderId="14" xfId="0" applyNumberFormat="1" applyFont="1" applyFill="1" applyBorder="1"/>
    <xf numFmtId="44" fontId="2" fillId="0" borderId="22" xfId="2" applyFont="1" applyFill="1" applyBorder="1" applyAlignment="1">
      <alignment horizontal="right"/>
    </xf>
    <xf numFmtId="44" fontId="2" fillId="0" borderId="16" xfId="2" applyFont="1" applyFill="1" applyBorder="1" applyAlignment="1">
      <alignment horizontal="right"/>
    </xf>
    <xf numFmtId="44" fontId="2" fillId="0" borderId="14" xfId="2" applyFont="1" applyFill="1" applyBorder="1" applyAlignment="1">
      <alignment horizontal="right"/>
    </xf>
    <xf numFmtId="44" fontId="2" fillId="0" borderId="14" xfId="2" applyFont="1" applyFill="1" applyBorder="1"/>
    <xf numFmtId="44" fontId="2" fillId="0" borderId="16" xfId="2" applyFont="1" applyFill="1" applyBorder="1"/>
    <xf numFmtId="44" fontId="2" fillId="0" borderId="12" xfId="2" applyFont="1" applyFill="1" applyBorder="1" applyAlignment="1">
      <alignment horizontal="center" vertical="center"/>
    </xf>
    <xf numFmtId="44" fontId="8" fillId="0" borderId="39" xfId="2" applyFont="1" applyFill="1" applyBorder="1"/>
    <xf numFmtId="44" fontId="2" fillId="0" borderId="9" xfId="2" applyFont="1" applyFill="1" applyBorder="1"/>
    <xf numFmtId="44" fontId="2" fillId="0" borderId="39" xfId="2" applyFont="1" applyFill="1" applyBorder="1"/>
    <xf numFmtId="44" fontId="3" fillId="5" borderId="15" xfId="2" applyFont="1" applyFill="1" applyBorder="1"/>
    <xf numFmtId="44" fontId="3" fillId="5" borderId="22" xfId="2" applyFont="1" applyFill="1" applyBorder="1"/>
    <xf numFmtId="3" fontId="3" fillId="5" borderId="23" xfId="0" applyNumberFormat="1" applyFont="1" applyFill="1" applyBorder="1"/>
    <xf numFmtId="3" fontId="3" fillId="5" borderId="15" xfId="0" applyNumberFormat="1" applyFont="1" applyFill="1" applyBorder="1"/>
    <xf numFmtId="3" fontId="3" fillId="5" borderId="8" xfId="0" applyNumberFormat="1" applyFont="1" applyFill="1" applyBorder="1"/>
    <xf numFmtId="0" fontId="0" fillId="4" borderId="40" xfId="0" applyFill="1" applyBorder="1" applyAlignment="1"/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7" fontId="17" fillId="0" borderId="34" xfId="0" applyNumberFormat="1" applyFont="1" applyBorder="1" applyAlignment="1">
      <alignment horizontal="center"/>
    </xf>
    <xf numFmtId="0" fontId="4" fillId="0" borderId="4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7" fontId="17" fillId="0" borderId="34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4" borderId="0" xfId="0" applyFont="1" applyFill="1" applyBorder="1" applyAlignment="1"/>
    <xf numFmtId="44" fontId="3" fillId="5" borderId="14" xfId="2" applyFont="1" applyFill="1" applyBorder="1"/>
    <xf numFmtId="44" fontId="3" fillId="5" borderId="43" xfId="2" applyFont="1" applyFill="1" applyBorder="1"/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44" fontId="6" fillId="0" borderId="15" xfId="2" applyFont="1" applyFill="1" applyBorder="1" applyProtection="1">
      <protection locked="0"/>
    </xf>
    <xf numFmtId="7" fontId="17" fillId="0" borderId="34" xfId="0" applyNumberFormat="1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4" fillId="0" borderId="4" xfId="0" applyFont="1" applyBorder="1"/>
    <xf numFmtId="0" fontId="4" fillId="0" borderId="44" xfId="0" applyFont="1" applyBorder="1"/>
    <xf numFmtId="0" fontId="4" fillId="0" borderId="7" xfId="0" applyFont="1" applyBorder="1"/>
    <xf numFmtId="0" fontId="4" fillId="4" borderId="17" xfId="0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/>
    <xf numFmtId="0" fontId="13" fillId="0" borderId="13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vertical="center" wrapText="1"/>
    </xf>
    <xf numFmtId="43" fontId="14" fillId="0" borderId="29" xfId="1" applyFont="1" applyFill="1" applyBorder="1" applyAlignment="1"/>
    <xf numFmtId="0" fontId="12" fillId="0" borderId="0" xfId="0" applyNumberFormat="1" applyFont="1" applyFill="1"/>
    <xf numFmtId="43" fontId="14" fillId="0" borderId="33" xfId="1" applyFont="1" applyFill="1" applyBorder="1" applyAlignment="1">
      <alignment wrapText="1"/>
    </xf>
    <xf numFmtId="43" fontId="14" fillId="0" borderId="29" xfId="1" applyFont="1" applyFill="1" applyBorder="1" applyAlignment="1">
      <alignment horizontal="center"/>
    </xf>
    <xf numFmtId="43" fontId="14" fillId="0" borderId="33" xfId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5" fillId="0" borderId="13" xfId="0" applyFont="1" applyFill="1" applyBorder="1" applyAlignment="1">
      <alignment horizontal="center" wrapText="1"/>
    </xf>
    <xf numFmtId="44" fontId="15" fillId="0" borderId="19" xfId="2" applyFont="1" applyFill="1" applyBorder="1" applyAlignment="1">
      <alignment horizontal="center" vertical="center"/>
    </xf>
    <xf numFmtId="44" fontId="15" fillId="0" borderId="19" xfId="2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wrapText="1"/>
    </xf>
    <xf numFmtId="0" fontId="4" fillId="0" borderId="46" xfId="0" applyFont="1" applyBorder="1" applyAlignment="1">
      <alignment vertical="center" wrapText="1"/>
    </xf>
    <xf numFmtId="0" fontId="4" fillId="0" borderId="46" xfId="0" applyFont="1" applyFill="1" applyBorder="1" applyAlignment="1">
      <alignment vertical="center"/>
    </xf>
    <xf numFmtId="7" fontId="17" fillId="0" borderId="46" xfId="0" applyNumberFormat="1" applyFont="1" applyFill="1" applyBorder="1" applyAlignment="1">
      <alignment vertical="top" wrapText="1"/>
    </xf>
    <xf numFmtId="3" fontId="3" fillId="0" borderId="43" xfId="0" applyNumberFormat="1" applyFont="1" applyFill="1" applyBorder="1"/>
    <xf numFmtId="44" fontId="3" fillId="0" borderId="12" xfId="2" applyFont="1" applyFill="1" applyBorder="1"/>
    <xf numFmtId="9" fontId="2" fillId="0" borderId="0" xfId="3" applyFont="1" applyFill="1" applyBorder="1" applyAlignment="1">
      <alignment horizontal="center"/>
    </xf>
    <xf numFmtId="9" fontId="2" fillId="0" borderId="0" xfId="3" applyFont="1" applyBorder="1" applyAlignment="1">
      <alignment horizontal="center"/>
    </xf>
    <xf numFmtId="0" fontId="3" fillId="0" borderId="0" xfId="0" applyFont="1" applyBorder="1" applyAlignment="1"/>
    <xf numFmtId="0" fontId="0" fillId="0" borderId="35" xfId="0" applyBorder="1" applyAlignment="1"/>
    <xf numFmtId="7" fontId="17" fillId="0" borderId="46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right" vertical="center" wrapText="1"/>
    </xf>
    <xf numFmtId="44" fontId="3" fillId="0" borderId="16" xfId="2" applyFont="1" applyFill="1" applyBorder="1" applyProtection="1"/>
    <xf numFmtId="0" fontId="13" fillId="0" borderId="12" xfId="0" applyFont="1" applyFill="1" applyBorder="1" applyAlignment="1" applyProtection="1">
      <alignment vertical="center" wrapText="1"/>
      <protection locked="0"/>
    </xf>
    <xf numFmtId="44" fontId="15" fillId="4" borderId="12" xfId="2" applyFont="1" applyFill="1" applyBorder="1" applyAlignment="1">
      <alignment horizontal="center" vertical="center"/>
    </xf>
    <xf numFmtId="44" fontId="15" fillId="4" borderId="30" xfId="2" applyFont="1" applyFill="1" applyBorder="1" applyAlignment="1">
      <alignment horizontal="center" vertical="center"/>
    </xf>
    <xf numFmtId="43" fontId="14" fillId="0" borderId="12" xfId="1" applyFont="1" applyFill="1" applyBorder="1" applyAlignment="1" applyProtection="1">
      <alignment wrapText="1"/>
      <protection locked="0"/>
    </xf>
    <xf numFmtId="43" fontId="14" fillId="0" borderId="12" xfId="1" applyFont="1" applyFill="1" applyBorder="1" applyAlignment="1" applyProtection="1">
      <alignment horizontal="center"/>
    </xf>
    <xf numFmtId="43" fontId="14" fillId="0" borderId="12" xfId="1" applyFont="1" applyFill="1" applyBorder="1" applyAlignment="1" applyProtection="1"/>
    <xf numFmtId="43" fontId="14" fillId="0" borderId="12" xfId="1" applyFont="1" applyFill="1" applyBorder="1" applyAlignment="1" applyProtection="1">
      <protection locked="0"/>
    </xf>
    <xf numFmtId="43" fontId="14" fillId="0" borderId="12" xfId="1" applyFont="1" applyFill="1" applyBorder="1" applyAlignment="1" applyProtection="1">
      <alignment horizontal="center"/>
      <protection locked="0"/>
    </xf>
    <xf numFmtId="43" fontId="14" fillId="0" borderId="12" xfId="1" applyFont="1" applyFill="1" applyBorder="1" applyAlignment="1">
      <alignment horizontal="center"/>
    </xf>
    <xf numFmtId="43" fontId="14" fillId="0" borderId="12" xfId="1" applyFont="1" applyFill="1" applyBorder="1" applyAlignment="1"/>
    <xf numFmtId="44" fontId="15" fillId="4" borderId="30" xfId="2" applyFont="1" applyFill="1" applyBorder="1" applyAlignment="1" applyProtection="1">
      <alignment horizontal="center" vertical="center"/>
      <protection locked="0"/>
    </xf>
    <xf numFmtId="0" fontId="11" fillId="4" borderId="46" xfId="0" applyFont="1" applyFill="1" applyBorder="1" applyAlignment="1">
      <alignment horizontal="center" wrapText="1"/>
    </xf>
    <xf numFmtId="0" fontId="11" fillId="4" borderId="35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right" vertical="center" wrapText="1"/>
    </xf>
    <xf numFmtId="0" fontId="13" fillId="0" borderId="39" xfId="0" applyFont="1" applyFill="1" applyBorder="1" applyAlignment="1" applyProtection="1">
      <alignment vertical="center" wrapText="1"/>
      <protection locked="0"/>
    </xf>
    <xf numFmtId="0" fontId="14" fillId="0" borderId="30" xfId="0" applyFont="1" applyFill="1" applyBorder="1" applyAlignment="1" applyProtection="1">
      <alignment horizontal="right" vertical="center" wrapText="1"/>
      <protection locked="0"/>
    </xf>
    <xf numFmtId="0" fontId="13" fillId="0" borderId="30" xfId="0" applyFont="1" applyFill="1" applyBorder="1" applyAlignment="1" applyProtection="1">
      <alignment vertical="center" wrapText="1"/>
      <protection locked="0"/>
    </xf>
    <xf numFmtId="0" fontId="14" fillId="0" borderId="30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0" fillId="0" borderId="31" xfId="0" applyFill="1" applyBorder="1"/>
    <xf numFmtId="0" fontId="11" fillId="0" borderId="17" xfId="0" applyFont="1" applyBorder="1" applyAlignment="1">
      <alignment horizontal="right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>
      <alignment horizontal="center"/>
    </xf>
    <xf numFmtId="164" fontId="19" fillId="0" borderId="1" xfId="0" applyNumberFormat="1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 applyProtection="1">
      <alignment horizontal="center"/>
      <protection locked="0"/>
    </xf>
    <xf numFmtId="1" fontId="20" fillId="0" borderId="19" xfId="0" quotePrefix="1" applyNumberFormat="1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5" xfId="0" applyFont="1" applyBorder="1"/>
    <xf numFmtId="0" fontId="13" fillId="0" borderId="35" xfId="0" applyFont="1" applyBorder="1"/>
    <xf numFmtId="165" fontId="14" fillId="0" borderId="20" xfId="0" applyNumberFormat="1" applyFont="1" applyBorder="1" applyAlignment="1">
      <alignment horizontal="center"/>
    </xf>
    <xf numFmtId="165" fontId="14" fillId="0" borderId="21" xfId="0" applyNumberFormat="1" applyFont="1" applyBorder="1" applyAlignment="1">
      <alignment horizontal="center"/>
    </xf>
    <xf numFmtId="165" fontId="14" fillId="0" borderId="70" xfId="0" applyNumberFormat="1" applyFont="1" applyBorder="1" applyAlignment="1">
      <alignment horizontal="center"/>
    </xf>
    <xf numFmtId="0" fontId="14" fillId="0" borderId="1" xfId="0" applyFont="1" applyBorder="1" applyAlignment="1" applyProtection="1">
      <alignment horizontal="center"/>
      <protection locked="0"/>
    </xf>
    <xf numFmtId="49" fontId="14" fillId="0" borderId="1" xfId="1" applyNumberFormat="1" applyFont="1" applyBorder="1" applyAlignment="1" applyProtection="1">
      <alignment horizontal="center"/>
      <protection locked="0"/>
    </xf>
    <xf numFmtId="43" fontId="14" fillId="0" borderId="15" xfId="1" applyFont="1" applyBorder="1" applyProtection="1">
      <protection locked="0"/>
    </xf>
    <xf numFmtId="0" fontId="14" fillId="0" borderId="6" xfId="0" applyFont="1" applyBorder="1" applyAlignment="1" applyProtection="1">
      <alignment horizontal="center"/>
      <protection locked="0"/>
    </xf>
    <xf numFmtId="49" fontId="14" fillId="0" borderId="6" xfId="1" applyNumberFormat="1" applyFont="1" applyBorder="1" applyAlignment="1" applyProtection="1">
      <alignment horizontal="center"/>
      <protection locked="0"/>
    </xf>
    <xf numFmtId="43" fontId="14" fillId="0" borderId="8" xfId="1" applyFont="1" applyBorder="1" applyProtection="1">
      <protection locked="0"/>
    </xf>
    <xf numFmtId="0" fontId="14" fillId="0" borderId="24" xfId="0" applyFont="1" applyBorder="1" applyAlignment="1" applyProtection="1">
      <alignment horizontal="center"/>
      <protection locked="0"/>
    </xf>
    <xf numFmtId="49" fontId="14" fillId="0" borderId="24" xfId="1" applyNumberFormat="1" applyFont="1" applyBorder="1" applyAlignment="1" applyProtection="1">
      <alignment horizontal="center"/>
      <protection locked="0"/>
    </xf>
    <xf numFmtId="43" fontId="14" fillId="0" borderId="23" xfId="1" applyFont="1" applyBorder="1" applyProtection="1">
      <protection locked="0"/>
    </xf>
    <xf numFmtId="43" fontId="3" fillId="0" borderId="14" xfId="1" applyFont="1" applyFill="1" applyBorder="1"/>
    <xf numFmtId="164" fontId="19" fillId="0" borderId="15" xfId="0" applyNumberFormat="1" applyFont="1" applyBorder="1" applyAlignment="1" applyProtection="1">
      <alignment horizontal="center"/>
      <protection locked="0"/>
    </xf>
    <xf numFmtId="0" fontId="13" fillId="0" borderId="1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49" fontId="14" fillId="0" borderId="3" xfId="1" applyNumberFormat="1" applyFont="1" applyBorder="1" applyAlignment="1" applyProtection="1">
      <alignment horizontal="center"/>
      <protection locked="0"/>
    </xf>
    <xf numFmtId="43" fontId="14" fillId="0" borderId="5" xfId="1" applyFont="1" applyBorder="1" applyProtection="1">
      <protection locked="0"/>
    </xf>
    <xf numFmtId="49" fontId="13" fillId="0" borderId="29" xfId="0" applyNumberFormat="1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4" fillId="2" borderId="46" xfId="0" applyFont="1" applyFill="1" applyBorder="1" applyAlignment="1">
      <alignment vertical="center" wrapText="1"/>
    </xf>
    <xf numFmtId="44" fontId="0" fillId="0" borderId="4" xfId="2" applyFont="1" applyFill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9" fontId="0" fillId="0" borderId="55" xfId="0" applyNumberFormat="1" applyFill="1" applyBorder="1" applyAlignment="1" applyProtection="1">
      <alignment horizontal="center"/>
      <protection locked="0"/>
    </xf>
    <xf numFmtId="9" fontId="0" fillId="0" borderId="63" xfId="0" applyNumberFormat="1" applyFill="1" applyBorder="1" applyAlignment="1" applyProtection="1">
      <alignment horizontal="center"/>
      <protection locked="0"/>
    </xf>
    <xf numFmtId="2" fontId="3" fillId="4" borderId="17" xfId="0" applyNumberFormat="1" applyFont="1" applyFill="1" applyBorder="1" applyAlignment="1">
      <alignment horizontal="center" vertical="center"/>
    </xf>
    <xf numFmtId="2" fontId="3" fillId="4" borderId="29" xfId="0" applyNumberFormat="1" applyFont="1" applyFill="1" applyBorder="1" applyAlignment="1">
      <alignment horizontal="center" vertical="center"/>
    </xf>
    <xf numFmtId="2" fontId="3" fillId="4" borderId="19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right" vertical="center" wrapText="1" indent="4"/>
    </xf>
    <xf numFmtId="44" fontId="15" fillId="3" borderId="12" xfId="2" applyFont="1" applyFill="1" applyBorder="1" applyAlignment="1">
      <alignment horizontal="center" vertical="center"/>
    </xf>
    <xf numFmtId="43" fontId="14" fillId="0" borderId="33" xfId="1" applyFont="1" applyFill="1" applyBorder="1" applyAlignment="1">
      <alignment horizontal="center" vertical="center"/>
    </xf>
    <xf numFmtId="43" fontId="14" fillId="0" borderId="29" xfId="1" applyFont="1" applyFill="1" applyBorder="1" applyAlignment="1">
      <alignment horizontal="center" vertical="center"/>
    </xf>
    <xf numFmtId="43" fontId="14" fillId="0" borderId="29" xfId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>
      <alignment horizontal="right" vertical="center" wrapText="1"/>
    </xf>
    <xf numFmtId="43" fontId="13" fillId="3" borderId="12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3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</xf>
    <xf numFmtId="0" fontId="13" fillId="0" borderId="45" xfId="0" applyFont="1" applyFill="1" applyBorder="1" applyAlignment="1" applyProtection="1">
      <alignment horizontal="center"/>
    </xf>
    <xf numFmtId="0" fontId="13" fillId="0" borderId="13" xfId="0" applyFont="1" applyFill="1" applyBorder="1" applyAlignment="1" applyProtection="1">
      <alignment horizontal="center"/>
    </xf>
    <xf numFmtId="0" fontId="15" fillId="0" borderId="13" xfId="0" applyFont="1" applyFill="1" applyBorder="1" applyAlignment="1" applyProtection="1">
      <alignment horizontal="center" wrapText="1"/>
    </xf>
    <xf numFmtId="0" fontId="13" fillId="0" borderId="12" xfId="0" applyFont="1" applyFill="1" applyBorder="1" applyAlignment="1" applyProtection="1">
      <alignment vertical="center" wrapText="1"/>
    </xf>
    <xf numFmtId="43" fontId="14" fillId="0" borderId="33" xfId="1" applyFont="1" applyFill="1" applyBorder="1" applyAlignment="1" applyProtection="1">
      <alignment wrapText="1"/>
    </xf>
    <xf numFmtId="43" fontId="14" fillId="0" borderId="29" xfId="1" applyFont="1" applyFill="1" applyBorder="1" applyAlignment="1" applyProtection="1">
      <alignment horizontal="center"/>
    </xf>
    <xf numFmtId="43" fontId="14" fillId="0" borderId="29" xfId="1" applyFont="1" applyFill="1" applyBorder="1" applyAlignment="1" applyProtection="1"/>
    <xf numFmtId="44" fontId="15" fillId="0" borderId="19" xfId="2" applyFont="1" applyFill="1" applyBorder="1" applyAlignment="1" applyProtection="1">
      <alignment horizontal="center" vertical="center"/>
    </xf>
    <xf numFmtId="43" fontId="14" fillId="0" borderId="33" xfId="1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right" vertical="center" wrapText="1"/>
    </xf>
    <xf numFmtId="43" fontId="13" fillId="3" borderId="12" xfId="1" applyFont="1" applyFill="1" applyBorder="1" applyAlignment="1" applyProtection="1">
      <alignment horizontal="center" vertical="center"/>
    </xf>
    <xf numFmtId="43" fontId="13" fillId="3" borderId="12" xfId="1" applyFont="1" applyFill="1" applyBorder="1" applyAlignment="1" applyProtection="1">
      <alignment vertical="center"/>
    </xf>
    <xf numFmtId="44" fontId="15" fillId="3" borderId="12" xfId="2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left" wrapText="1"/>
    </xf>
    <xf numFmtId="0" fontId="10" fillId="0" borderId="13" xfId="0" applyFont="1" applyBorder="1"/>
    <xf numFmtId="0" fontId="4" fillId="0" borderId="0" xfId="0" applyFont="1" applyAlignment="1">
      <alignment vertical="center"/>
    </xf>
    <xf numFmtId="0" fontId="2" fillId="0" borderId="52" xfId="0" applyFont="1" applyBorder="1" applyAlignment="1">
      <alignment horizontal="center"/>
    </xf>
    <xf numFmtId="0" fontId="4" fillId="0" borderId="70" xfId="0" applyFont="1" applyBorder="1" applyAlignment="1">
      <alignment vertical="center" wrapText="1"/>
    </xf>
    <xf numFmtId="0" fontId="2" fillId="0" borderId="52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31" xfId="0" applyFont="1" applyBorder="1" applyAlignment="1"/>
    <xf numFmtId="2" fontId="3" fillId="4" borderId="63" xfId="0" applyNumberFormat="1" applyFont="1" applyFill="1" applyBorder="1" applyAlignment="1">
      <alignment horizontal="center" vertical="center"/>
    </xf>
    <xf numFmtId="0" fontId="4" fillId="4" borderId="65" xfId="0" applyFont="1" applyFill="1" applyBorder="1"/>
    <xf numFmtId="0" fontId="23" fillId="0" borderId="1" xfId="0" applyFont="1" applyBorder="1" applyAlignment="1">
      <alignment vertical="center"/>
    </xf>
    <xf numFmtId="0" fontId="23" fillId="0" borderId="69" xfId="0" applyFont="1" applyBorder="1" applyAlignment="1">
      <alignment vertical="center"/>
    </xf>
    <xf numFmtId="49" fontId="4" fillId="0" borderId="61" xfId="0" applyNumberFormat="1" applyFont="1" applyBorder="1" applyAlignment="1">
      <alignment horizontal="center"/>
    </xf>
    <xf numFmtId="44" fontId="0" fillId="0" borderId="41" xfId="2" applyFont="1" applyFill="1" applyBorder="1" applyAlignment="1" applyProtection="1">
      <alignment horizontal="left"/>
      <protection locked="0"/>
    </xf>
    <xf numFmtId="9" fontId="0" fillId="0" borderId="54" xfId="0" applyNumberFormat="1" applyFill="1" applyBorder="1" applyAlignment="1" applyProtection="1">
      <alignment horizontal="center"/>
      <protection locked="0"/>
    </xf>
    <xf numFmtId="9" fontId="0" fillId="0" borderId="64" xfId="0" applyNumberFormat="1" applyFill="1" applyBorder="1" applyAlignment="1" applyProtection="1">
      <alignment horizontal="center"/>
      <protection locked="0"/>
    </xf>
    <xf numFmtId="44" fontId="3" fillId="0" borderId="61" xfId="2" applyFont="1" applyBorder="1" applyAlignment="1">
      <alignment horizontal="right"/>
    </xf>
    <xf numFmtId="44" fontId="3" fillId="0" borderId="24" xfId="2" applyFont="1" applyBorder="1" applyAlignment="1">
      <alignment horizontal="right"/>
    </xf>
    <xf numFmtId="44" fontId="3" fillId="0" borderId="41" xfId="2" applyFont="1" applyBorder="1" applyAlignment="1">
      <alignment horizontal="right"/>
    </xf>
    <xf numFmtId="44" fontId="3" fillId="0" borderId="23" xfId="2" applyFont="1" applyFill="1" applyBorder="1" applyAlignment="1">
      <alignment horizontal="right"/>
    </xf>
    <xf numFmtId="0" fontId="4" fillId="0" borderId="52" xfId="0" applyFont="1" applyFill="1" applyBorder="1" applyAlignment="1">
      <alignment wrapText="1"/>
    </xf>
    <xf numFmtId="0" fontId="3" fillId="0" borderId="65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4" fillId="0" borderId="24" xfId="0" applyFont="1" applyBorder="1" applyAlignment="1">
      <alignment horizontal="left" wrapText="1"/>
    </xf>
    <xf numFmtId="0" fontId="6" fillId="7" borderId="1" xfId="0" applyNumberFormat="1" applyFont="1" applyFill="1" applyBorder="1" applyAlignment="1" applyProtection="1"/>
    <xf numFmtId="0" fontId="0" fillId="7" borderId="1" xfId="0" applyNumberFormat="1" applyFill="1" applyBorder="1" applyAlignment="1" applyProtection="1"/>
    <xf numFmtId="0" fontId="4" fillId="7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 vertical="top"/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1" fontId="2" fillId="7" borderId="36" xfId="0" applyNumberFormat="1" applyFont="1" applyFill="1" applyBorder="1" applyAlignment="1">
      <alignment horizontal="center"/>
    </xf>
    <xf numFmtId="0" fontId="0" fillId="7" borderId="1" xfId="0" applyFill="1" applyBorder="1" applyProtection="1">
      <protection locked="0"/>
    </xf>
    <xf numFmtId="0" fontId="2" fillId="7" borderId="29" xfId="0" applyFont="1" applyFill="1" applyBorder="1" applyAlignment="1">
      <alignment horizontal="center"/>
    </xf>
    <xf numFmtId="0" fontId="0" fillId="7" borderId="24" xfId="0" applyFill="1" applyBorder="1" applyProtection="1">
      <protection locked="0"/>
    </xf>
    <xf numFmtId="0" fontId="0" fillId="7" borderId="24" xfId="0" applyNumberFormat="1" applyFill="1" applyBorder="1" applyAlignment="1" applyProtection="1"/>
    <xf numFmtId="0" fontId="23" fillId="0" borderId="64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  <xf numFmtId="0" fontId="1" fillId="0" borderId="0" xfId="4"/>
    <xf numFmtId="0" fontId="1" fillId="0" borderId="53" xfId="4" applyBorder="1"/>
    <xf numFmtId="0" fontId="1" fillId="0" borderId="0" xfId="4" applyBorder="1"/>
    <xf numFmtId="44" fontId="14" fillId="0" borderId="12" xfId="4" applyNumberFormat="1" applyFont="1" applyBorder="1" applyAlignment="1"/>
    <xf numFmtId="44" fontId="14" fillId="0" borderId="51" xfId="4" applyNumberFormat="1" applyFont="1" applyBorder="1" applyAlignment="1"/>
    <xf numFmtId="44" fontId="14" fillId="0" borderId="34" xfId="4" applyNumberFormat="1" applyFont="1" applyBorder="1" applyAlignment="1"/>
    <xf numFmtId="0" fontId="14" fillId="0" borderId="19" xfId="4" applyFont="1" applyBorder="1" applyAlignment="1"/>
    <xf numFmtId="0" fontId="1" fillId="0" borderId="31" xfId="4" applyBorder="1"/>
    <xf numFmtId="44" fontId="14" fillId="0" borderId="46" xfId="4" applyNumberFormat="1" applyFont="1" applyBorder="1" applyAlignment="1"/>
    <xf numFmtId="0" fontId="14" fillId="0" borderId="19" xfId="4" applyFont="1" applyBorder="1" applyAlignment="1">
      <alignment horizontal="left"/>
    </xf>
    <xf numFmtId="44" fontId="14" fillId="0" borderId="13" xfId="4" applyNumberFormat="1" applyFont="1" applyBorder="1" applyAlignment="1"/>
    <xf numFmtId="44" fontId="14" fillId="0" borderId="52" xfId="4" applyNumberFormat="1" applyFont="1" applyBorder="1" applyAlignment="1"/>
    <xf numFmtId="44" fontId="14" fillId="0" borderId="0" xfId="4" applyNumberFormat="1" applyFont="1" applyBorder="1" applyAlignment="1"/>
    <xf numFmtId="44" fontId="14" fillId="0" borderId="13" xfId="4" applyNumberFormat="1" applyFont="1" applyBorder="1" applyAlignment="1">
      <alignment horizontal="left"/>
    </xf>
    <xf numFmtId="44" fontId="14" fillId="0" borderId="72" xfId="4" applyNumberFormat="1" applyFont="1" applyBorder="1" applyAlignment="1"/>
    <xf numFmtId="0" fontId="4" fillId="0" borderId="41" xfId="0" applyFont="1" applyBorder="1" applyAlignment="1">
      <alignment horizontal="center" vertical="center" wrapText="1"/>
    </xf>
    <xf numFmtId="0" fontId="13" fillId="4" borderId="76" xfId="4" applyFont="1" applyFill="1" applyBorder="1" applyAlignment="1">
      <alignment horizontal="center" wrapText="1"/>
    </xf>
    <xf numFmtId="0" fontId="13" fillId="4" borderId="12" xfId="4" applyFont="1" applyFill="1" applyBorder="1" applyAlignment="1">
      <alignment horizontal="center" wrapText="1"/>
    </xf>
    <xf numFmtId="0" fontId="13" fillId="4" borderId="73" xfId="4" applyFont="1" applyFill="1" applyBorder="1" applyAlignment="1">
      <alignment horizontal="center" wrapText="1"/>
    </xf>
    <xf numFmtId="0" fontId="13" fillId="4" borderId="50" xfId="4" applyFont="1" applyFill="1" applyBorder="1" applyAlignment="1">
      <alignment horizontal="center" wrapText="1"/>
    </xf>
    <xf numFmtId="0" fontId="13" fillId="4" borderId="27" xfId="4" applyFont="1" applyFill="1" applyBorder="1" applyAlignment="1">
      <alignment vertical="center" wrapText="1"/>
    </xf>
    <xf numFmtId="44" fontId="13" fillId="4" borderId="17" xfId="2" applyFont="1" applyFill="1" applyBorder="1" applyAlignment="1">
      <alignment horizontal="center" vertical="center"/>
    </xf>
    <xf numFmtId="2" fontId="3" fillId="4" borderId="73" xfId="0" applyNumberFormat="1" applyFont="1" applyFill="1" applyBorder="1" applyAlignment="1">
      <alignment horizontal="center" vertical="center"/>
    </xf>
    <xf numFmtId="2" fontId="3" fillId="4" borderId="77" xfId="0" applyNumberFormat="1" applyFont="1" applyFill="1" applyBorder="1" applyAlignment="1">
      <alignment horizontal="center" vertical="center"/>
    </xf>
    <xf numFmtId="44" fontId="3" fillId="0" borderId="69" xfId="2" applyFont="1" applyFill="1" applyBorder="1" applyAlignment="1">
      <alignment horizontal="left"/>
    </xf>
    <xf numFmtId="44" fontId="3" fillId="0" borderId="15" xfId="0" applyNumberFormat="1" applyFont="1" applyFill="1" applyBorder="1" applyAlignment="1">
      <alignment horizontal="right"/>
    </xf>
    <xf numFmtId="44" fontId="3" fillId="0" borderId="23" xfId="2" applyFont="1" applyBorder="1" applyAlignment="1">
      <alignment horizontal="right"/>
    </xf>
    <xf numFmtId="44" fontId="3" fillId="0" borderId="71" xfId="0" applyNumberFormat="1" applyFont="1" applyFill="1" applyBorder="1" applyAlignment="1">
      <alignment horizontal="right"/>
    </xf>
    <xf numFmtId="44" fontId="2" fillId="0" borderId="37" xfId="2" applyFont="1" applyFill="1" applyBorder="1" applyAlignment="1">
      <alignment horizontal="right"/>
    </xf>
    <xf numFmtId="0" fontId="4" fillId="7" borderId="2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2" fontId="3" fillId="4" borderId="33" xfId="0" applyNumberFormat="1" applyFont="1" applyFill="1" applyBorder="1" applyAlignment="1">
      <alignment horizontal="center" vertical="center"/>
    </xf>
    <xf numFmtId="2" fontId="3" fillId="4" borderId="50" xfId="0" applyNumberFormat="1" applyFont="1" applyFill="1" applyBorder="1" applyAlignment="1">
      <alignment horizontal="center" vertical="center"/>
    </xf>
    <xf numFmtId="44" fontId="3" fillId="0" borderId="29" xfId="2" applyFont="1" applyFill="1" applyBorder="1" applyAlignment="1">
      <alignment horizontal="left"/>
    </xf>
    <xf numFmtId="44" fontId="3" fillId="0" borderId="30" xfId="0" applyNumberFormat="1" applyFont="1" applyFill="1" applyBorder="1" applyAlignment="1">
      <alignment horizontal="right"/>
    </xf>
    <xf numFmtId="0" fontId="25" fillId="0" borderId="0" xfId="0" applyFont="1" applyBorder="1" applyProtection="1"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3" fillId="0" borderId="29" xfId="0" applyFont="1" applyBorder="1" applyAlignment="1">
      <alignment horizontal="center"/>
    </xf>
    <xf numFmtId="0" fontId="14" fillId="0" borderId="3" xfId="0" applyFont="1" applyBorder="1" applyAlignment="1" applyProtection="1">
      <alignment horizontal="left"/>
      <protection locked="0"/>
    </xf>
    <xf numFmtId="0" fontId="13" fillId="0" borderId="5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164" fontId="19" fillId="0" borderId="1" xfId="0" applyNumberFormat="1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166" fontId="19" fillId="0" borderId="1" xfId="3" applyNumberFormat="1" applyFont="1" applyBorder="1" applyAlignment="1" applyProtection="1">
      <alignment horizontal="center"/>
      <protection locked="0"/>
    </xf>
    <xf numFmtId="166" fontId="19" fillId="0" borderId="15" xfId="3" applyNumberFormat="1" applyFont="1" applyBorder="1" applyAlignment="1" applyProtection="1">
      <alignment horizontal="center"/>
      <protection locked="0"/>
    </xf>
    <xf numFmtId="0" fontId="18" fillId="4" borderId="21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8" fillId="4" borderId="2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69" xfId="0" applyFont="1" applyFill="1" applyBorder="1" applyAlignment="1">
      <alignment horizontal="center" vertical="center"/>
    </xf>
    <xf numFmtId="0" fontId="18" fillId="4" borderId="7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8" fillId="4" borderId="70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right" wrapText="1" indent="1"/>
    </xf>
    <xf numFmtId="0" fontId="13" fillId="0" borderId="1" xfId="0" applyFont="1" applyBorder="1" applyAlignment="1">
      <alignment horizontal="right" wrapText="1" indent="1"/>
    </xf>
    <xf numFmtId="0" fontId="13" fillId="0" borderId="20" xfId="0" applyFont="1" applyBorder="1" applyAlignment="1">
      <alignment horizontal="right" indent="1"/>
    </xf>
    <xf numFmtId="0" fontId="13" fillId="0" borderId="1" xfId="0" applyFont="1" applyBorder="1" applyAlignment="1">
      <alignment horizontal="right" indent="1"/>
    </xf>
    <xf numFmtId="0" fontId="13" fillId="0" borderId="31" xfId="0" applyFont="1" applyBorder="1" applyAlignment="1">
      <alignment horizontal="right" indent="1"/>
    </xf>
    <xf numFmtId="0" fontId="13" fillId="0" borderId="0" xfId="0" applyFont="1" applyBorder="1" applyAlignment="1">
      <alignment horizontal="right" indent="1"/>
    </xf>
    <xf numFmtId="0" fontId="13" fillId="0" borderId="54" xfId="0" applyFont="1" applyBorder="1" applyAlignment="1">
      <alignment horizontal="right" indent="1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5" fillId="4" borderId="51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1" fillId="0" borderId="52" xfId="0" applyNumberFormat="1" applyFont="1" applyFill="1" applyBorder="1" applyAlignment="1">
      <alignment horizontal="center"/>
    </xf>
    <xf numFmtId="0" fontId="11" fillId="0" borderId="53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center"/>
    </xf>
    <xf numFmtId="0" fontId="11" fillId="0" borderId="31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1" fillId="0" borderId="54" xfId="0" applyNumberFormat="1" applyFont="1" applyFill="1" applyBorder="1" applyAlignment="1">
      <alignment horizontal="right"/>
    </xf>
    <xf numFmtId="0" fontId="11" fillId="0" borderId="38" xfId="0" applyNumberFormat="1" applyFont="1" applyFill="1" applyBorder="1" applyAlignment="1">
      <alignment horizontal="right"/>
    </xf>
    <xf numFmtId="0" fontId="11" fillId="0" borderId="36" xfId="0" applyNumberFormat="1" applyFont="1" applyFill="1" applyBorder="1" applyAlignment="1">
      <alignment horizontal="right"/>
    </xf>
    <xf numFmtId="0" fontId="11" fillId="0" borderId="42" xfId="0" applyNumberFormat="1" applyFont="1" applyFill="1" applyBorder="1" applyAlignment="1">
      <alignment horizontal="right"/>
    </xf>
    <xf numFmtId="0" fontId="11" fillId="4" borderId="52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20" fillId="0" borderId="50" xfId="0" applyNumberFormat="1" applyFont="1" applyBorder="1" applyAlignment="1" applyProtection="1">
      <alignment horizontal="left" indent="1"/>
    </xf>
    <xf numFmtId="0" fontId="20" fillId="0" borderId="18" xfId="0" applyNumberFormat="1" applyFont="1" applyBorder="1" applyAlignment="1" applyProtection="1">
      <alignment horizontal="left" inden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3" fillId="4" borderId="66" xfId="4" applyFont="1" applyFill="1" applyBorder="1" applyAlignment="1">
      <alignment horizontal="center" vertical="center" wrapText="1"/>
    </xf>
    <xf numFmtId="0" fontId="13" fillId="4" borderId="45" xfId="4" applyFont="1" applyFill="1" applyBorder="1" applyAlignment="1">
      <alignment horizontal="center" vertical="center" wrapText="1"/>
    </xf>
    <xf numFmtId="0" fontId="11" fillId="0" borderId="31" xfId="4" applyNumberFormat="1" applyFont="1" applyFill="1" applyBorder="1" applyAlignment="1">
      <alignment horizontal="center"/>
    </xf>
    <xf numFmtId="0" fontId="11" fillId="0" borderId="0" xfId="4" applyNumberFormat="1" applyFont="1" applyFill="1" applyBorder="1" applyAlignment="1">
      <alignment horizontal="center"/>
    </xf>
    <xf numFmtId="0" fontId="11" fillId="0" borderId="31" xfId="4" applyNumberFormat="1" applyFont="1" applyFill="1" applyBorder="1" applyAlignment="1">
      <alignment horizontal="right"/>
    </xf>
    <xf numFmtId="0" fontId="11" fillId="0" borderId="0" xfId="4" applyNumberFormat="1" applyFont="1" applyFill="1" applyBorder="1" applyAlignment="1">
      <alignment horizontal="right"/>
    </xf>
    <xf numFmtId="0" fontId="11" fillId="0" borderId="54" xfId="4" applyNumberFormat="1" applyFont="1" applyFill="1" applyBorder="1" applyAlignment="1">
      <alignment horizontal="right"/>
    </xf>
    <xf numFmtId="0" fontId="20" fillId="0" borderId="50" xfId="4" applyNumberFormat="1" applyFont="1" applyBorder="1" applyAlignment="1" applyProtection="1">
      <alignment horizontal="left" indent="1"/>
    </xf>
    <xf numFmtId="0" fontId="20" fillId="0" borderId="18" xfId="4" applyNumberFormat="1" applyFont="1" applyBorder="1" applyAlignment="1" applyProtection="1">
      <alignment horizontal="left" indent="1"/>
    </xf>
    <xf numFmtId="0" fontId="11" fillId="0" borderId="38" xfId="4" applyNumberFormat="1" applyFont="1" applyFill="1" applyBorder="1" applyAlignment="1">
      <alignment horizontal="right"/>
    </xf>
    <xf numFmtId="0" fontId="11" fillId="0" borderId="36" xfId="4" applyNumberFormat="1" applyFont="1" applyFill="1" applyBorder="1" applyAlignment="1">
      <alignment horizontal="right"/>
    </xf>
    <xf numFmtId="0" fontId="11" fillId="0" borderId="42" xfId="4" applyNumberFormat="1" applyFont="1" applyFill="1" applyBorder="1" applyAlignment="1">
      <alignment horizontal="right"/>
    </xf>
    <xf numFmtId="0" fontId="11" fillId="4" borderId="51" xfId="4" applyFont="1" applyFill="1" applyBorder="1" applyAlignment="1">
      <alignment horizontal="center" vertical="center" wrapText="1"/>
    </xf>
    <xf numFmtId="0" fontId="11" fillId="4" borderId="18" xfId="4" applyFont="1" applyFill="1" applyBorder="1" applyAlignment="1">
      <alignment horizontal="center" vertical="center" wrapText="1"/>
    </xf>
    <xf numFmtId="0" fontId="11" fillId="4" borderId="30" xfId="4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 applyProtection="1">
      <alignment horizontal="left"/>
    </xf>
    <xf numFmtId="0" fontId="6" fillId="0" borderId="40" xfId="0" applyNumberFormat="1" applyFont="1" applyBorder="1" applyAlignment="1" applyProtection="1">
      <alignment horizontal="left"/>
    </xf>
    <xf numFmtId="0" fontId="6" fillId="0" borderId="4" xfId="0" applyNumberFormat="1" applyFont="1" applyBorder="1" applyAlignment="1" applyProtection="1">
      <alignment horizontal="left"/>
    </xf>
    <xf numFmtId="0" fontId="4" fillId="7" borderId="29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4" borderId="60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9" fontId="4" fillId="0" borderId="56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5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4" fillId="4" borderId="57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right"/>
    </xf>
    <xf numFmtId="0" fontId="2" fillId="4" borderId="36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2" fillId="4" borderId="30" xfId="0" applyFont="1" applyFill="1" applyBorder="1" applyAlignment="1">
      <alignment horizontal="right"/>
    </xf>
    <xf numFmtId="0" fontId="2" fillId="4" borderId="51" xfId="0" applyFont="1" applyFill="1" applyBorder="1" applyAlignment="1">
      <alignment horizontal="right"/>
    </xf>
    <xf numFmtId="0" fontId="2" fillId="4" borderId="50" xfId="0" applyFont="1" applyFill="1" applyBorder="1" applyAlignment="1">
      <alignment horizontal="right"/>
    </xf>
    <xf numFmtId="0" fontId="2" fillId="4" borderId="70" xfId="0" applyFont="1" applyFill="1" applyBorder="1" applyAlignment="1">
      <alignment horizontal="right"/>
    </xf>
    <xf numFmtId="0" fontId="2" fillId="4" borderId="24" xfId="0" applyFont="1" applyFill="1" applyBorder="1" applyAlignment="1">
      <alignment horizontal="right"/>
    </xf>
    <xf numFmtId="0" fontId="2" fillId="4" borderId="21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4" fillId="0" borderId="13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7" borderId="51" xfId="0" applyFont="1" applyFill="1" applyBorder="1" applyAlignment="1">
      <alignment horizontal="right" vertical="center" wrapText="1"/>
    </xf>
    <xf numFmtId="0" fontId="4" fillId="7" borderId="18" xfId="0" applyFont="1" applyFill="1" applyBorder="1" applyAlignment="1">
      <alignment horizontal="right" vertical="center" wrapText="1"/>
    </xf>
    <xf numFmtId="0" fontId="4" fillId="7" borderId="3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30" xfId="0" applyBorder="1"/>
    <xf numFmtId="0" fontId="2" fillId="4" borderId="38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52" xfId="0" applyFont="1" applyBorder="1" applyAlignment="1" applyProtection="1">
      <alignment horizontal="right"/>
    </xf>
    <xf numFmtId="0" fontId="2" fillId="0" borderId="53" xfId="0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right"/>
    </xf>
    <xf numFmtId="0" fontId="2" fillId="0" borderId="51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6" fillId="0" borderId="51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right" vertical="center"/>
    </xf>
    <xf numFmtId="0" fontId="2" fillId="0" borderId="58" xfId="0" applyFont="1" applyBorder="1" applyAlignment="1" applyProtection="1">
      <alignment horizontal="right" vertical="center"/>
    </xf>
    <xf numFmtId="0" fontId="2" fillId="0" borderId="43" xfId="0" applyFont="1" applyBorder="1" applyAlignment="1" applyProtection="1">
      <alignment horizontal="right" vertical="center"/>
    </xf>
    <xf numFmtId="0" fontId="4" fillId="0" borderId="2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0" fillId="0" borderId="3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0" fillId="0" borderId="46" xfId="0" applyBorder="1"/>
    <xf numFmtId="0" fontId="2" fillId="0" borderId="5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34" xfId="0" applyFont="1" applyBorder="1" applyAlignment="1">
      <alignment horizontal="left" vertical="center" wrapText="1"/>
    </xf>
    <xf numFmtId="10" fontId="6" fillId="0" borderId="54" xfId="0" applyNumberFormat="1" applyFont="1" applyFill="1" applyBorder="1" applyAlignment="1" applyProtection="1">
      <alignment horizontal="center"/>
    </xf>
    <xf numFmtId="10" fontId="6" fillId="0" borderId="27" xfId="0" applyNumberFormat="1" applyFont="1" applyFill="1" applyBorder="1" applyAlignment="1" applyProtection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7" fontId="17" fillId="0" borderId="46" xfId="0" applyNumberFormat="1" applyFont="1" applyBorder="1" applyAlignment="1">
      <alignment horizontal="center" vertical="top" wrapText="1"/>
    </xf>
    <xf numFmtId="7" fontId="17" fillId="0" borderId="3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3" fillId="0" borderId="5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7" fillId="0" borderId="60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2" fillId="4" borderId="33" xfId="0" applyFont="1" applyFill="1" applyBorder="1" applyAlignment="1">
      <alignment horizontal="right"/>
    </xf>
    <xf numFmtId="0" fontId="7" fillId="0" borderId="56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5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49" fontId="4" fillId="0" borderId="66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right"/>
    </xf>
    <xf numFmtId="0" fontId="4" fillId="4" borderId="26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49" fontId="4" fillId="0" borderId="6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3" fillId="0" borderId="60" xfId="0" applyFont="1" applyFill="1" applyBorder="1" applyAlignment="1"/>
    <xf numFmtId="0" fontId="3" fillId="0" borderId="26" xfId="0" applyFont="1" applyFill="1" applyBorder="1" applyAlignment="1"/>
    <xf numFmtId="0" fontId="3" fillId="0" borderId="7" xfId="0" applyFont="1" applyFill="1" applyBorder="1" applyAlignment="1"/>
    <xf numFmtId="0" fontId="4" fillId="4" borderId="51" xfId="0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4" fillId="4" borderId="30" xfId="0" applyFont="1" applyFill="1" applyBorder="1" applyAlignment="1" applyProtection="1">
      <alignment horizontal="right"/>
      <protection locked="0"/>
    </xf>
    <xf numFmtId="0" fontId="3" fillId="0" borderId="56" xfId="0" applyFont="1" applyBorder="1" applyAlignment="1"/>
    <xf numFmtId="0" fontId="3" fillId="0" borderId="11" xfId="0" applyFont="1" applyBorder="1" applyAlignment="1"/>
    <xf numFmtId="0" fontId="3" fillId="0" borderId="44" xfId="0" applyFont="1" applyBorder="1" applyAlignment="1"/>
    <xf numFmtId="0" fontId="3" fillId="0" borderId="56" xfId="0" applyFont="1" applyFill="1" applyBorder="1" applyAlignment="1"/>
    <xf numFmtId="0" fontId="3" fillId="0" borderId="11" xfId="0" applyFont="1" applyFill="1" applyBorder="1" applyAlignment="1"/>
    <xf numFmtId="0" fontId="3" fillId="0" borderId="44" xfId="0" applyFont="1" applyFill="1" applyBorder="1" applyAlignment="1"/>
    <xf numFmtId="0" fontId="3" fillId="0" borderId="61" xfId="0" applyFont="1" applyBorder="1" applyAlignment="1"/>
    <xf numFmtId="0" fontId="3" fillId="0" borderId="25" xfId="0" applyFont="1" applyBorder="1" applyAlignment="1"/>
    <xf numFmtId="0" fontId="3" fillId="0" borderId="41" xfId="0" applyFont="1" applyBorder="1" applyAlignment="1"/>
    <xf numFmtId="0" fontId="24" fillId="7" borderId="56" xfId="0" applyFont="1" applyFill="1" applyBorder="1" applyAlignment="1">
      <alignment horizontal="left" wrapText="1"/>
    </xf>
    <xf numFmtId="0" fontId="24" fillId="7" borderId="11" xfId="0" applyFont="1" applyFill="1" applyBorder="1" applyAlignment="1">
      <alignment horizontal="left" wrapText="1"/>
    </xf>
    <xf numFmtId="0" fontId="24" fillId="7" borderId="44" xfId="0" applyFont="1" applyFill="1" applyBorder="1" applyAlignment="1">
      <alignment horizontal="left" wrapText="1"/>
    </xf>
    <xf numFmtId="0" fontId="4" fillId="0" borderId="69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57" xfId="0" applyFont="1" applyBorder="1" applyAlignment="1">
      <alignment horizontal="left" wrapText="1"/>
    </xf>
    <xf numFmtId="0" fontId="3" fillId="0" borderId="58" xfId="0" applyFont="1" applyBorder="1" applyAlignment="1">
      <alignment horizontal="left" wrapText="1"/>
    </xf>
    <xf numFmtId="0" fontId="3" fillId="0" borderId="59" xfId="0" applyFont="1" applyBorder="1" applyAlignment="1">
      <alignment horizontal="left" wrapText="1"/>
    </xf>
    <xf numFmtId="0" fontId="4" fillId="0" borderId="52" xfId="0" applyFont="1" applyFill="1" applyBorder="1" applyAlignment="1" applyProtection="1">
      <alignment horizontal="left"/>
      <protection locked="0"/>
    </xf>
    <xf numFmtId="0" fontId="4" fillId="0" borderId="53" xfId="0" applyFont="1" applyFill="1" applyBorder="1" applyAlignment="1" applyProtection="1">
      <alignment horizontal="left"/>
      <protection locked="0"/>
    </xf>
    <xf numFmtId="0" fontId="4" fillId="0" borderId="45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2" borderId="51" xfId="0" applyFont="1" applyFill="1" applyBorder="1" applyAlignment="1">
      <alignment horizontal="center"/>
    </xf>
    <xf numFmtId="0" fontId="6" fillId="0" borderId="53" xfId="0" applyFont="1" applyBorder="1"/>
    <xf numFmtId="0" fontId="6" fillId="0" borderId="18" xfId="0" applyFont="1" applyBorder="1"/>
    <xf numFmtId="0" fontId="6" fillId="0" borderId="30" xfId="0" applyFont="1" applyBorder="1"/>
    <xf numFmtId="0" fontId="11" fillId="0" borderId="1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20" fillId="0" borderId="30" xfId="0" applyNumberFormat="1" applyFont="1" applyBorder="1" applyAlignment="1" applyProtection="1">
      <alignment horizontal="left" indent="1"/>
    </xf>
    <xf numFmtId="164" fontId="20" fillId="0" borderId="50" xfId="0" applyNumberFormat="1" applyFont="1" applyBorder="1" applyAlignment="1" applyProtection="1">
      <alignment horizontal="left" indent="1"/>
    </xf>
    <xf numFmtId="164" fontId="20" fillId="0" borderId="18" xfId="0" applyNumberFormat="1" applyFont="1" applyBorder="1" applyAlignment="1" applyProtection="1">
      <alignment horizontal="left" indent="1"/>
    </xf>
    <xf numFmtId="164" fontId="20" fillId="0" borderId="30" xfId="0" applyNumberFormat="1" applyFont="1" applyBorder="1" applyAlignment="1" applyProtection="1">
      <alignment horizontal="left" indent="1"/>
    </xf>
    <xf numFmtId="0" fontId="11" fillId="0" borderId="51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164" fontId="20" fillId="0" borderId="50" xfId="0" applyNumberFormat="1" applyFont="1" applyFill="1" applyBorder="1" applyAlignment="1" applyProtection="1">
      <alignment horizontal="left" indent="1"/>
    </xf>
    <xf numFmtId="164" fontId="20" fillId="0" borderId="18" xfId="0" applyNumberFormat="1" applyFont="1" applyFill="1" applyBorder="1" applyAlignment="1" applyProtection="1">
      <alignment horizontal="left" indent="1"/>
    </xf>
    <xf numFmtId="164" fontId="20" fillId="0" borderId="30" xfId="0" applyNumberFormat="1" applyFont="1" applyFill="1" applyBorder="1" applyAlignment="1" applyProtection="1">
      <alignment horizontal="left" indent="1"/>
    </xf>
    <xf numFmtId="0" fontId="2" fillId="0" borderId="5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7" fontId="17" fillId="0" borderId="46" xfId="2" applyNumberFormat="1" applyFont="1" applyBorder="1" applyAlignment="1">
      <alignment horizontal="center" vertical="top"/>
    </xf>
    <xf numFmtId="7" fontId="17" fillId="0" borderId="34" xfId="2" applyNumberFormat="1" applyFont="1" applyBorder="1" applyAlignment="1">
      <alignment horizontal="center" vertical="top"/>
    </xf>
    <xf numFmtId="0" fontId="4" fillId="0" borderId="28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21" fillId="0" borderId="5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6" fillId="0" borderId="46" xfId="0" applyFont="1" applyBorder="1"/>
    <xf numFmtId="0" fontId="3" fillId="0" borderId="4" xfId="0" applyFont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4" fillId="0" borderId="44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20" fillId="0" borderId="50" xfId="0" applyFont="1" applyBorder="1" applyAlignment="1" applyProtection="1">
      <alignment horizontal="left" indent="1"/>
    </xf>
    <xf numFmtId="0" fontId="20" fillId="0" borderId="18" xfId="0" applyFont="1" applyBorder="1" applyAlignment="1" applyProtection="1">
      <alignment horizontal="left" indent="1"/>
    </xf>
    <xf numFmtId="0" fontId="20" fillId="0" borderId="30" xfId="0" applyFont="1" applyBorder="1" applyAlignment="1" applyProtection="1">
      <alignment horizontal="left" indent="1"/>
    </xf>
    <xf numFmtId="0" fontId="2" fillId="0" borderId="62" xfId="0" applyFont="1" applyBorder="1" applyAlignment="1" applyProtection="1">
      <alignment horizontal="right"/>
    </xf>
    <xf numFmtId="0" fontId="2" fillId="4" borderId="38" xfId="0" applyFont="1" applyFill="1" applyBorder="1" applyAlignment="1">
      <alignment horizontal="right"/>
    </xf>
    <xf numFmtId="0" fontId="2" fillId="4" borderId="39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vertical="center" wrapText="1"/>
    </xf>
    <xf numFmtId="0" fontId="4" fillId="0" borderId="74" xfId="0" applyFont="1" applyFill="1" applyBorder="1" applyAlignment="1">
      <alignment vertical="center" wrapText="1"/>
    </xf>
    <xf numFmtId="0" fontId="4" fillId="0" borderId="75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7" borderId="51" xfId="0" applyFont="1" applyFill="1" applyBorder="1" applyAlignment="1" applyProtection="1">
      <alignment horizontal="right"/>
      <protection locked="0"/>
    </xf>
    <xf numFmtId="0" fontId="4" fillId="7" borderId="18" xfId="0" applyFont="1" applyFill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/>
    </xf>
    <xf numFmtId="0" fontId="4" fillId="4" borderId="51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4" borderId="51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0" fontId="4" fillId="4" borderId="30" xfId="0" applyFont="1" applyFill="1" applyBorder="1" applyAlignment="1">
      <alignment horizontal="right"/>
    </xf>
    <xf numFmtId="0" fontId="4" fillId="0" borderId="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7" fontId="17" fillId="0" borderId="31" xfId="2" applyNumberFormat="1" applyFont="1" applyBorder="1" applyAlignment="1">
      <alignment horizontal="center" vertical="top"/>
    </xf>
    <xf numFmtId="0" fontId="21" fillId="0" borderId="56" xfId="0" applyFont="1" applyBorder="1" applyAlignment="1"/>
    <xf numFmtId="0" fontId="21" fillId="0" borderId="11" xfId="0" applyFont="1" applyBorder="1" applyAlignment="1"/>
    <xf numFmtId="0" fontId="21" fillId="0" borderId="44" xfId="0" applyFont="1" applyBorder="1" applyAlignment="1"/>
    <xf numFmtId="0" fontId="22" fillId="0" borderId="11" xfId="0" applyFont="1" applyBorder="1" applyAlignment="1"/>
    <xf numFmtId="0" fontId="22" fillId="0" borderId="44" xfId="0" applyFont="1" applyBorder="1" applyAlignment="1"/>
    <xf numFmtId="49" fontId="4" fillId="0" borderId="66" xfId="0" applyNumberFormat="1" applyFont="1" applyBorder="1" applyAlignment="1">
      <alignment horizontal="left"/>
    </xf>
    <xf numFmtId="49" fontId="4" fillId="0" borderId="45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left"/>
    </xf>
    <xf numFmtId="49" fontId="4" fillId="0" borderId="35" xfId="0" applyNumberFormat="1" applyFont="1" applyBorder="1" applyAlignment="1">
      <alignment horizontal="left"/>
    </xf>
    <xf numFmtId="49" fontId="4" fillId="0" borderId="67" xfId="0" applyNumberFormat="1" applyFont="1" applyBorder="1" applyAlignment="1">
      <alignment horizontal="left"/>
    </xf>
    <xf numFmtId="49" fontId="4" fillId="0" borderId="39" xfId="0" applyNumberFormat="1" applyFont="1" applyBorder="1" applyAlignment="1">
      <alignment horizontal="left"/>
    </xf>
    <xf numFmtId="0" fontId="4" fillId="0" borderId="60" xfId="0" applyNumberFormat="1" applyFont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11" fillId="0" borderId="29" xfId="0" applyNumberFormat="1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right"/>
    </xf>
    <xf numFmtId="0" fontId="11" fillId="0" borderId="29" xfId="0" applyNumberFormat="1" applyFont="1" applyFill="1" applyBorder="1" applyAlignment="1">
      <alignment horizontal="right"/>
    </xf>
    <xf numFmtId="0" fontId="11" fillId="0" borderId="17" xfId="0" applyNumberFormat="1" applyFont="1" applyFill="1" applyBorder="1" applyAlignment="1" applyProtection="1">
      <alignment horizontal="center"/>
    </xf>
    <xf numFmtId="0" fontId="11" fillId="0" borderId="29" xfId="0" applyNumberFormat="1" applyFont="1" applyFill="1" applyBorder="1" applyAlignment="1" applyProtection="1">
      <alignment horizontal="center"/>
    </xf>
    <xf numFmtId="0" fontId="11" fillId="0" borderId="19" xfId="0" applyNumberFormat="1" applyFont="1" applyFill="1" applyBorder="1" applyAlignment="1" applyProtection="1">
      <alignment horizontal="center"/>
    </xf>
    <xf numFmtId="0" fontId="11" fillId="0" borderId="17" xfId="0" applyNumberFormat="1" applyFont="1" applyFill="1" applyBorder="1" applyAlignment="1" applyProtection="1">
      <alignment horizontal="right"/>
    </xf>
    <xf numFmtId="0" fontId="11" fillId="0" borderId="29" xfId="0" applyNumberFormat="1" applyFont="1" applyFill="1" applyBorder="1" applyAlignment="1" applyProtection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9" defaultPivotStyle="PivotStyleLight16"/>
  <colors>
    <mruColors>
      <color rgb="FFEEF6F5"/>
      <color rgb="FFFBFB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tabSelected="1" topLeftCell="B1" zoomScale="115" zoomScaleNormal="115" workbookViewId="0">
      <selection activeCell="G22" sqref="G22"/>
    </sheetView>
  </sheetViews>
  <sheetFormatPr defaultColWidth="9.140625" defaultRowHeight="12.75" x14ac:dyDescent="0.2"/>
  <cols>
    <col min="1" max="1" width="4.5703125" style="201" customWidth="1"/>
    <col min="2" max="2" width="9.140625" style="176"/>
    <col min="3" max="3" width="26.42578125" style="176" customWidth="1"/>
    <col min="4" max="4" width="22" style="176" customWidth="1"/>
    <col min="5" max="5" width="18.5703125" style="176" customWidth="1"/>
    <col min="6" max="6" width="16.5703125" style="176" customWidth="1"/>
    <col min="7" max="16384" width="9.140625" style="176"/>
  </cols>
  <sheetData>
    <row r="1" spans="1:6" s="195" customFormat="1" ht="20.100000000000001" customHeight="1" thickBot="1" x14ac:dyDescent="0.3">
      <c r="A1" s="324" t="s">
        <v>25</v>
      </c>
      <c r="B1" s="325"/>
      <c r="C1" s="325"/>
      <c r="D1" s="325"/>
      <c r="E1" s="325"/>
      <c r="F1" s="326"/>
    </row>
    <row r="2" spans="1:6" s="195" customFormat="1" ht="18" customHeight="1" thickBot="1" x14ac:dyDescent="0.3">
      <c r="A2" s="318" t="s">
        <v>187</v>
      </c>
      <c r="B2" s="319"/>
      <c r="C2" s="319"/>
      <c r="D2" s="319"/>
      <c r="E2" s="319"/>
      <c r="F2" s="320"/>
    </row>
    <row r="3" spans="1:6" s="196" customFormat="1" ht="11.25" customHeight="1" x14ac:dyDescent="0.2">
      <c r="A3" s="327"/>
      <c r="B3" s="328"/>
      <c r="C3" s="328"/>
      <c r="D3" s="328"/>
      <c r="E3" s="328"/>
      <c r="F3" s="329"/>
    </row>
    <row r="4" spans="1:6" s="197" customFormat="1" ht="30.75" customHeight="1" x14ac:dyDescent="0.25">
      <c r="A4" s="330" t="s">
        <v>188</v>
      </c>
      <c r="B4" s="331"/>
      <c r="C4" s="331"/>
      <c r="D4" s="306"/>
      <c r="E4" s="306"/>
      <c r="F4" s="307"/>
    </row>
    <row r="5" spans="1:6" s="197" customFormat="1" ht="15.75" x14ac:dyDescent="0.25">
      <c r="A5" s="332" t="s">
        <v>212</v>
      </c>
      <c r="B5" s="333"/>
      <c r="C5" s="333"/>
      <c r="D5" s="306"/>
      <c r="E5" s="306"/>
      <c r="F5" s="307"/>
    </row>
    <row r="6" spans="1:6" s="197" customFormat="1" ht="15.75" x14ac:dyDescent="0.25">
      <c r="A6" s="332" t="s">
        <v>11</v>
      </c>
      <c r="B6" s="333"/>
      <c r="C6" s="333"/>
      <c r="D6" s="306"/>
      <c r="E6" s="306"/>
      <c r="F6" s="307"/>
    </row>
    <row r="7" spans="1:6" s="197" customFormat="1" ht="15.75" x14ac:dyDescent="0.25">
      <c r="A7" s="332" t="s">
        <v>189</v>
      </c>
      <c r="B7" s="333"/>
      <c r="C7" s="333"/>
      <c r="D7" s="304"/>
      <c r="E7" s="304"/>
      <c r="F7" s="305"/>
    </row>
    <row r="8" spans="1:6" s="197" customFormat="1" ht="15.75" x14ac:dyDescent="0.25">
      <c r="A8" s="332" t="s">
        <v>190</v>
      </c>
      <c r="B8" s="333"/>
      <c r="C8" s="333"/>
      <c r="D8" s="304"/>
      <c r="E8" s="304"/>
      <c r="F8" s="305"/>
    </row>
    <row r="9" spans="1:6" s="196" customFormat="1" ht="12" customHeight="1" x14ac:dyDescent="0.2">
      <c r="A9" s="315"/>
      <c r="B9" s="316"/>
      <c r="C9" s="316"/>
      <c r="D9" s="316"/>
      <c r="E9" s="316"/>
      <c r="F9" s="317"/>
    </row>
    <row r="10" spans="1:6" s="197" customFormat="1" ht="15.75" x14ac:dyDescent="0.25">
      <c r="A10" s="332" t="s">
        <v>191</v>
      </c>
      <c r="B10" s="333"/>
      <c r="C10" s="333"/>
      <c r="D10" s="306"/>
      <c r="E10" s="306"/>
      <c r="F10" s="307"/>
    </row>
    <row r="11" spans="1:6" s="197" customFormat="1" ht="15.75" x14ac:dyDescent="0.25">
      <c r="A11" s="332" t="s">
        <v>192</v>
      </c>
      <c r="B11" s="333"/>
      <c r="C11" s="333"/>
      <c r="D11" s="308"/>
      <c r="E11" s="308"/>
      <c r="F11" s="309"/>
    </row>
    <row r="12" spans="1:6" s="198" customFormat="1" ht="12" customHeight="1" thickBot="1" x14ac:dyDescent="0.3">
      <c r="A12" s="310"/>
      <c r="B12" s="311"/>
      <c r="C12" s="311"/>
      <c r="D12" s="311"/>
      <c r="E12" s="311"/>
      <c r="F12" s="312"/>
    </row>
    <row r="13" spans="1:6" s="197" customFormat="1" ht="16.5" thickBot="1" x14ac:dyDescent="0.3">
      <c r="A13" s="313" t="s">
        <v>193</v>
      </c>
      <c r="B13" s="299"/>
      <c r="C13" s="299"/>
      <c r="D13" s="299"/>
      <c r="E13" s="299"/>
      <c r="F13" s="314"/>
    </row>
    <row r="14" spans="1:6" s="197" customFormat="1" ht="15.75" x14ac:dyDescent="0.25">
      <c r="A14" s="337"/>
      <c r="B14" s="338"/>
      <c r="C14" s="339"/>
      <c r="D14" s="141" t="s">
        <v>194</v>
      </c>
      <c r="E14" s="142" t="s">
        <v>195</v>
      </c>
      <c r="F14" s="143"/>
    </row>
    <row r="15" spans="1:6" s="197" customFormat="1" ht="15.75" x14ac:dyDescent="0.25">
      <c r="A15" s="334" t="s">
        <v>196</v>
      </c>
      <c r="B15" s="335"/>
      <c r="C15" s="336"/>
      <c r="D15" s="138"/>
      <c r="E15" s="139"/>
      <c r="F15" s="144"/>
    </row>
    <row r="16" spans="1:6" s="197" customFormat="1" ht="15.75" x14ac:dyDescent="0.25">
      <c r="A16" s="334" t="s">
        <v>197</v>
      </c>
      <c r="B16" s="335"/>
      <c r="C16" s="336"/>
      <c r="D16" s="138"/>
      <c r="E16" s="139"/>
      <c r="F16" s="144"/>
    </row>
    <row r="17" spans="1:7" s="197" customFormat="1" ht="15.75" x14ac:dyDescent="0.25">
      <c r="A17" s="334" t="s">
        <v>198</v>
      </c>
      <c r="B17" s="335"/>
      <c r="C17" s="336"/>
      <c r="D17" s="138"/>
      <c r="E17" s="158"/>
      <c r="F17" s="144"/>
    </row>
    <row r="18" spans="1:7" s="197" customFormat="1" ht="15.75" x14ac:dyDescent="0.25">
      <c r="A18" s="334" t="s">
        <v>199</v>
      </c>
      <c r="B18" s="335"/>
      <c r="C18" s="336"/>
      <c r="D18" s="138"/>
      <c r="E18" s="158"/>
      <c r="F18" s="144"/>
    </row>
    <row r="19" spans="1:7" s="197" customFormat="1" ht="15.75" x14ac:dyDescent="0.25">
      <c r="A19" s="334" t="s">
        <v>200</v>
      </c>
      <c r="B19" s="335"/>
      <c r="C19" s="336"/>
      <c r="D19" s="138"/>
      <c r="E19" s="158"/>
      <c r="F19" s="144"/>
    </row>
    <row r="20" spans="1:7" s="196" customFormat="1" ht="12" customHeight="1" thickBot="1" x14ac:dyDescent="0.25">
      <c r="A20" s="321"/>
      <c r="B20" s="322"/>
      <c r="C20" s="322"/>
      <c r="D20" s="322"/>
      <c r="E20" s="322"/>
      <c r="F20" s="323"/>
    </row>
    <row r="21" spans="1:7" s="195" customFormat="1" ht="18" customHeight="1" thickBot="1" x14ac:dyDescent="0.3">
      <c r="A21" s="318" t="s">
        <v>203</v>
      </c>
      <c r="B21" s="319"/>
      <c r="C21" s="319"/>
      <c r="D21" s="319"/>
      <c r="E21" s="319"/>
      <c r="F21" s="320"/>
    </row>
    <row r="22" spans="1:7" s="197" customFormat="1" ht="15.95" customHeight="1" thickBot="1" x14ac:dyDescent="0.3">
      <c r="A22" s="313" t="s">
        <v>274</v>
      </c>
      <c r="B22" s="299"/>
      <c r="C22" s="299"/>
      <c r="D22" s="299"/>
      <c r="E22" s="299"/>
      <c r="F22" s="314"/>
      <c r="G22" s="295" t="s">
        <v>277</v>
      </c>
    </row>
    <row r="23" spans="1:7" s="199" customFormat="1" ht="15.95" customHeight="1" thickBot="1" x14ac:dyDescent="0.3">
      <c r="A23" s="159" t="s">
        <v>206</v>
      </c>
      <c r="B23" s="299" t="s">
        <v>204</v>
      </c>
      <c r="C23" s="299"/>
      <c r="D23" s="160" t="s">
        <v>178</v>
      </c>
      <c r="E23" s="170" t="s">
        <v>205</v>
      </c>
      <c r="F23" s="171" t="s">
        <v>20</v>
      </c>
    </row>
    <row r="24" spans="1:7" s="200" customFormat="1" ht="15.95" customHeight="1" x14ac:dyDescent="0.2">
      <c r="A24" s="166">
        <v>1</v>
      </c>
      <c r="B24" s="300"/>
      <c r="C24" s="300"/>
      <c r="D24" s="167"/>
      <c r="E24" s="168"/>
      <c r="F24" s="169"/>
    </row>
    <row r="25" spans="1:7" s="200" customFormat="1" ht="15.95" customHeight="1" x14ac:dyDescent="0.2">
      <c r="A25" s="145">
        <f>A24+1</f>
        <v>2</v>
      </c>
      <c r="B25" s="297"/>
      <c r="C25" s="297"/>
      <c r="D25" s="148"/>
      <c r="E25" s="149"/>
      <c r="F25" s="150"/>
    </row>
    <row r="26" spans="1:7" s="200" customFormat="1" ht="15.95" customHeight="1" x14ac:dyDescent="0.2">
      <c r="A26" s="145">
        <f t="shared" ref="A26:A51" si="0">A25+1</f>
        <v>3</v>
      </c>
      <c r="B26" s="297"/>
      <c r="C26" s="297"/>
      <c r="D26" s="148"/>
      <c r="E26" s="149"/>
      <c r="F26" s="150"/>
    </row>
    <row r="27" spans="1:7" s="200" customFormat="1" ht="15.95" customHeight="1" x14ac:dyDescent="0.2">
      <c r="A27" s="145">
        <f t="shared" si="0"/>
        <v>4</v>
      </c>
      <c r="B27" s="297"/>
      <c r="C27" s="297"/>
      <c r="D27" s="148"/>
      <c r="E27" s="149"/>
      <c r="F27" s="150"/>
    </row>
    <row r="28" spans="1:7" s="200" customFormat="1" ht="15.95" customHeight="1" thickBot="1" x14ac:dyDescent="0.25">
      <c r="A28" s="145">
        <f t="shared" si="0"/>
        <v>5</v>
      </c>
      <c r="B28" s="297"/>
      <c r="C28" s="297"/>
      <c r="D28" s="148"/>
      <c r="E28" s="149"/>
      <c r="F28" s="150"/>
    </row>
    <row r="29" spans="1:7" s="200" customFormat="1" ht="15.95" hidden="1" customHeight="1" x14ac:dyDescent="0.2">
      <c r="A29" s="145">
        <f t="shared" si="0"/>
        <v>6</v>
      </c>
      <c r="B29" s="297"/>
      <c r="C29" s="297"/>
      <c r="D29" s="148"/>
      <c r="E29" s="149"/>
      <c r="F29" s="150"/>
    </row>
    <row r="30" spans="1:7" s="200" customFormat="1" ht="15.95" hidden="1" customHeight="1" x14ac:dyDescent="0.2">
      <c r="A30" s="145">
        <f t="shared" si="0"/>
        <v>7</v>
      </c>
      <c r="B30" s="297"/>
      <c r="C30" s="297"/>
      <c r="D30" s="148"/>
      <c r="E30" s="149"/>
      <c r="F30" s="150"/>
    </row>
    <row r="31" spans="1:7" s="200" customFormat="1" ht="15.95" hidden="1" customHeight="1" x14ac:dyDescent="0.2">
      <c r="A31" s="145">
        <f t="shared" si="0"/>
        <v>8</v>
      </c>
      <c r="B31" s="297"/>
      <c r="C31" s="297"/>
      <c r="D31" s="148"/>
      <c r="E31" s="149"/>
      <c r="F31" s="150"/>
    </row>
    <row r="32" spans="1:7" s="200" customFormat="1" ht="15.95" hidden="1" customHeight="1" x14ac:dyDescent="0.2">
      <c r="A32" s="145">
        <f t="shared" si="0"/>
        <v>9</v>
      </c>
      <c r="B32" s="297"/>
      <c r="C32" s="297"/>
      <c r="D32" s="148"/>
      <c r="E32" s="149"/>
      <c r="F32" s="150"/>
    </row>
    <row r="33" spans="1:6" s="200" customFormat="1" ht="15.95" hidden="1" customHeight="1" x14ac:dyDescent="0.2">
      <c r="A33" s="145">
        <f t="shared" si="0"/>
        <v>10</v>
      </c>
      <c r="B33" s="297"/>
      <c r="C33" s="297"/>
      <c r="D33" s="148"/>
      <c r="E33" s="149"/>
      <c r="F33" s="150"/>
    </row>
    <row r="34" spans="1:6" s="200" customFormat="1" ht="15.95" hidden="1" customHeight="1" x14ac:dyDescent="0.2">
      <c r="A34" s="145">
        <f t="shared" si="0"/>
        <v>11</v>
      </c>
      <c r="B34" s="297"/>
      <c r="C34" s="297"/>
      <c r="D34" s="148"/>
      <c r="E34" s="149"/>
      <c r="F34" s="150"/>
    </row>
    <row r="35" spans="1:6" s="200" customFormat="1" ht="15.95" hidden="1" customHeight="1" x14ac:dyDescent="0.2">
      <c r="A35" s="145">
        <f t="shared" si="0"/>
        <v>12</v>
      </c>
      <c r="B35" s="297"/>
      <c r="C35" s="297"/>
      <c r="D35" s="148"/>
      <c r="E35" s="149"/>
      <c r="F35" s="150"/>
    </row>
    <row r="36" spans="1:6" s="200" customFormat="1" ht="15.95" hidden="1" customHeight="1" x14ac:dyDescent="0.2">
      <c r="A36" s="145">
        <f t="shared" si="0"/>
        <v>13</v>
      </c>
      <c r="B36" s="297"/>
      <c r="C36" s="297"/>
      <c r="D36" s="148"/>
      <c r="E36" s="149"/>
      <c r="F36" s="150"/>
    </row>
    <row r="37" spans="1:6" s="200" customFormat="1" ht="15.95" hidden="1" customHeight="1" x14ac:dyDescent="0.2">
      <c r="A37" s="145">
        <f t="shared" si="0"/>
        <v>14</v>
      </c>
      <c r="B37" s="297"/>
      <c r="C37" s="297"/>
      <c r="D37" s="148"/>
      <c r="E37" s="149"/>
      <c r="F37" s="150"/>
    </row>
    <row r="38" spans="1:6" s="200" customFormat="1" ht="15.95" hidden="1" customHeight="1" x14ac:dyDescent="0.2">
      <c r="A38" s="145">
        <f t="shared" si="0"/>
        <v>15</v>
      </c>
      <c r="B38" s="297"/>
      <c r="C38" s="297"/>
      <c r="D38" s="148"/>
      <c r="E38" s="149"/>
      <c r="F38" s="150"/>
    </row>
    <row r="39" spans="1:6" s="200" customFormat="1" ht="15.95" hidden="1" customHeight="1" x14ac:dyDescent="0.2">
      <c r="A39" s="147">
        <f t="shared" si="0"/>
        <v>16</v>
      </c>
      <c r="B39" s="296"/>
      <c r="C39" s="296"/>
      <c r="D39" s="154"/>
      <c r="E39" s="155"/>
      <c r="F39" s="156"/>
    </row>
    <row r="40" spans="1:6" s="200" customFormat="1" ht="15.95" hidden="1" customHeight="1" x14ac:dyDescent="0.2">
      <c r="A40" s="145">
        <f t="shared" si="0"/>
        <v>17</v>
      </c>
      <c r="B40" s="297"/>
      <c r="C40" s="297"/>
      <c r="D40" s="148"/>
      <c r="E40" s="149"/>
      <c r="F40" s="150"/>
    </row>
    <row r="41" spans="1:6" s="200" customFormat="1" ht="15.95" hidden="1" customHeight="1" x14ac:dyDescent="0.2">
      <c r="A41" s="145">
        <f t="shared" si="0"/>
        <v>18</v>
      </c>
      <c r="B41" s="297"/>
      <c r="C41" s="297"/>
      <c r="D41" s="148"/>
      <c r="E41" s="149"/>
      <c r="F41" s="150"/>
    </row>
    <row r="42" spans="1:6" s="200" customFormat="1" ht="15.95" hidden="1" customHeight="1" x14ac:dyDescent="0.2">
      <c r="A42" s="145">
        <f t="shared" si="0"/>
        <v>19</v>
      </c>
      <c r="B42" s="297"/>
      <c r="C42" s="297"/>
      <c r="D42" s="148"/>
      <c r="E42" s="149"/>
      <c r="F42" s="150"/>
    </row>
    <row r="43" spans="1:6" s="200" customFormat="1" ht="15.95" hidden="1" customHeight="1" thickBot="1" x14ac:dyDescent="0.25">
      <c r="A43" s="146">
        <f t="shared" si="0"/>
        <v>20</v>
      </c>
      <c r="B43" s="298"/>
      <c r="C43" s="298"/>
      <c r="D43" s="151"/>
      <c r="E43" s="152"/>
      <c r="F43" s="153"/>
    </row>
    <row r="44" spans="1:6" s="197" customFormat="1" ht="15.95" customHeight="1" thickBot="1" x14ac:dyDescent="0.3">
      <c r="A44" s="301" t="s">
        <v>275</v>
      </c>
      <c r="B44" s="302"/>
      <c r="C44" s="302"/>
      <c r="D44" s="302"/>
      <c r="E44" s="302"/>
      <c r="F44" s="303"/>
    </row>
    <row r="45" spans="1:6" s="199" customFormat="1" ht="15.95" customHeight="1" thickBot="1" x14ac:dyDescent="0.3">
      <c r="A45" s="162" t="s">
        <v>206</v>
      </c>
      <c r="B45" s="299" t="s">
        <v>204</v>
      </c>
      <c r="C45" s="299"/>
      <c r="D45" s="163" t="s">
        <v>178</v>
      </c>
      <c r="E45" s="170" t="s">
        <v>205</v>
      </c>
      <c r="F45" s="171" t="s">
        <v>20</v>
      </c>
    </row>
    <row r="46" spans="1:6" s="200" customFormat="1" ht="15.95" customHeight="1" x14ac:dyDescent="0.2">
      <c r="A46" s="166">
        <v>1</v>
      </c>
      <c r="B46" s="300"/>
      <c r="C46" s="300"/>
      <c r="D46" s="167"/>
      <c r="E46" s="168"/>
      <c r="F46" s="169"/>
    </row>
    <row r="47" spans="1:6" s="200" customFormat="1" ht="15.95" customHeight="1" x14ac:dyDescent="0.2">
      <c r="A47" s="145">
        <f t="shared" si="0"/>
        <v>2</v>
      </c>
      <c r="B47" s="297"/>
      <c r="C47" s="297"/>
      <c r="D47" s="148"/>
      <c r="E47" s="149"/>
      <c r="F47" s="150"/>
    </row>
    <row r="48" spans="1:6" s="200" customFormat="1" ht="15.75" hidden="1" customHeight="1" x14ac:dyDescent="0.2">
      <c r="A48" s="147">
        <f t="shared" si="0"/>
        <v>3</v>
      </c>
      <c r="B48" s="296"/>
      <c r="C48" s="296"/>
      <c r="D48" s="154"/>
      <c r="E48" s="155"/>
      <c r="F48" s="156"/>
    </row>
    <row r="49" spans="1:6" s="200" customFormat="1" ht="15.95" hidden="1" customHeight="1" x14ac:dyDescent="0.2">
      <c r="A49" s="145">
        <f t="shared" si="0"/>
        <v>4</v>
      </c>
      <c r="B49" s="297"/>
      <c r="C49" s="297"/>
      <c r="D49" s="148"/>
      <c r="E49" s="149"/>
      <c r="F49" s="150"/>
    </row>
    <row r="50" spans="1:6" s="200" customFormat="1" ht="15.95" hidden="1" customHeight="1" x14ac:dyDescent="0.2">
      <c r="A50" s="147">
        <f t="shared" si="0"/>
        <v>5</v>
      </c>
      <c r="B50" s="296"/>
      <c r="C50" s="296"/>
      <c r="D50" s="154"/>
      <c r="E50" s="155"/>
      <c r="F50" s="156"/>
    </row>
    <row r="51" spans="1:6" s="200" customFormat="1" ht="15.95" hidden="1" customHeight="1" thickBot="1" x14ac:dyDescent="0.25">
      <c r="A51" s="146">
        <f t="shared" si="0"/>
        <v>6</v>
      </c>
      <c r="B51" s="298"/>
      <c r="C51" s="298"/>
      <c r="D51" s="151"/>
      <c r="E51" s="152"/>
      <c r="F51" s="153"/>
    </row>
    <row r="67" spans="3:6" ht="18" hidden="1" x14ac:dyDescent="0.25">
      <c r="C67" s="135" t="s">
        <v>177</v>
      </c>
      <c r="D67" s="135" t="s">
        <v>178</v>
      </c>
      <c r="E67" s="135" t="s">
        <v>179</v>
      </c>
      <c r="F67" s="135" t="s">
        <v>180</v>
      </c>
    </row>
    <row r="68" spans="3:6" ht="18" hidden="1" x14ac:dyDescent="0.25">
      <c r="C68" s="136" t="s">
        <v>207</v>
      </c>
      <c r="D68" s="136"/>
      <c r="E68" s="68" t="s">
        <v>181</v>
      </c>
      <c r="F68" s="68" t="s">
        <v>182</v>
      </c>
    </row>
    <row r="69" spans="3:6" ht="18" hidden="1" x14ac:dyDescent="0.25">
      <c r="C69" s="136" t="s">
        <v>208</v>
      </c>
      <c r="D69" s="136"/>
      <c r="E69" s="68" t="s">
        <v>183</v>
      </c>
      <c r="F69" s="68" t="s">
        <v>184</v>
      </c>
    </row>
    <row r="70" spans="3:6" ht="18" hidden="1" x14ac:dyDescent="0.25">
      <c r="C70" s="136" t="s">
        <v>209</v>
      </c>
      <c r="D70" s="136"/>
      <c r="E70" s="68" t="s">
        <v>185</v>
      </c>
      <c r="F70" s="68"/>
    </row>
    <row r="71" spans="3:6" ht="18" hidden="1" x14ac:dyDescent="0.25">
      <c r="C71" s="136" t="s">
        <v>210</v>
      </c>
      <c r="D71" s="136"/>
      <c r="E71" s="68" t="s">
        <v>186</v>
      </c>
      <c r="F71" s="68"/>
    </row>
    <row r="72" spans="3:6" ht="18" hidden="1" x14ac:dyDescent="0.25">
      <c r="C72" s="136" t="s">
        <v>211</v>
      </c>
      <c r="D72" s="136"/>
      <c r="E72" s="68"/>
      <c r="F72" s="68"/>
    </row>
  </sheetData>
  <mergeCells count="58">
    <mergeCell ref="D6:F6"/>
    <mergeCell ref="D7:F7"/>
    <mergeCell ref="A19:C19"/>
    <mergeCell ref="A14:C14"/>
    <mergeCell ref="A15:C15"/>
    <mergeCell ref="A16:C16"/>
    <mergeCell ref="A17:C17"/>
    <mergeCell ref="A18:C18"/>
    <mergeCell ref="A7:C7"/>
    <mergeCell ref="A8:C8"/>
    <mergeCell ref="A10:C10"/>
    <mergeCell ref="A11:C11"/>
    <mergeCell ref="A6:C6"/>
    <mergeCell ref="A2:F2"/>
    <mergeCell ref="A1:F1"/>
    <mergeCell ref="A3:F3"/>
    <mergeCell ref="D4:F4"/>
    <mergeCell ref="D5:F5"/>
    <mergeCell ref="A4:C4"/>
    <mergeCell ref="A5:C5"/>
    <mergeCell ref="B29:C29"/>
    <mergeCell ref="D8:F8"/>
    <mergeCell ref="D10:F10"/>
    <mergeCell ref="D11:F11"/>
    <mergeCell ref="A12:F12"/>
    <mergeCell ref="A13:F13"/>
    <mergeCell ref="B23:C23"/>
    <mergeCell ref="A9:F9"/>
    <mergeCell ref="A21:F21"/>
    <mergeCell ref="A22:F22"/>
    <mergeCell ref="A20:F20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8:C48"/>
    <mergeCell ref="B49:C49"/>
    <mergeCell ref="B50:C50"/>
    <mergeCell ref="B51:C51"/>
    <mergeCell ref="B42:C42"/>
    <mergeCell ref="B43:C43"/>
    <mergeCell ref="B45:C45"/>
    <mergeCell ref="B46:C46"/>
    <mergeCell ref="B47:C47"/>
    <mergeCell ref="A44:F44"/>
  </mergeCells>
  <dataValidations count="2">
    <dataValidation type="list" allowBlank="1" showInputMessage="1" showErrorMessage="1" sqref="E46:E51 E24:E43" xr:uid="{00000000-0002-0000-0000-000000000000}">
      <formula1>$C$71:$C$72</formula1>
    </dataValidation>
    <dataValidation type="list" allowBlank="1" showInputMessage="1" showErrorMessage="1" sqref="D10:F10" xr:uid="{00000000-0002-0000-0000-000001000000}">
      <formula1>$E$68:$E$71</formula1>
    </dataValidation>
  </dataValidations>
  <pageMargins left="0.45" right="0.4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2"/>
  <sheetViews>
    <sheetView topLeftCell="A22" zoomScale="85" zoomScaleNormal="85" workbookViewId="0">
      <selection activeCell="H34" sqref="H34"/>
    </sheetView>
  </sheetViews>
  <sheetFormatPr defaultColWidth="9.140625" defaultRowHeight="12.75" x14ac:dyDescent="0.2"/>
  <cols>
    <col min="1" max="1" width="53.5703125" style="82" customWidth="1"/>
    <col min="2" max="2" width="22.5703125" style="82" customWidth="1"/>
    <col min="3" max="3" width="22.5703125" style="83" customWidth="1"/>
    <col min="4" max="7" width="22.5703125" style="82" customWidth="1"/>
    <col min="8" max="16384" width="9.140625" style="82"/>
  </cols>
  <sheetData>
    <row r="1" spans="1:7" s="90" customFormat="1" ht="20.100000000000001" customHeight="1" thickBot="1" x14ac:dyDescent="0.3">
      <c r="A1" s="657" t="s">
        <v>25</v>
      </c>
      <c r="B1" s="658"/>
      <c r="C1" s="658"/>
      <c r="D1" s="658"/>
      <c r="E1" s="658"/>
      <c r="F1" s="658"/>
      <c r="G1" s="659"/>
    </row>
    <row r="2" spans="1:7" s="90" customFormat="1" ht="20.100000000000001" customHeight="1" thickBot="1" x14ac:dyDescent="0.3">
      <c r="A2" s="660" t="s">
        <v>10</v>
      </c>
      <c r="B2" s="661"/>
      <c r="C2" s="353">
        <f>'Project Budget Overview'!D4</f>
        <v>0</v>
      </c>
      <c r="D2" s="354"/>
      <c r="E2" s="354"/>
      <c r="F2" s="354"/>
      <c r="G2" s="585"/>
    </row>
    <row r="3" spans="1:7" s="90" customFormat="1" ht="20.100000000000001" customHeight="1" thickBot="1" x14ac:dyDescent="0.3">
      <c r="A3" s="660" t="s">
        <v>11</v>
      </c>
      <c r="B3" s="661"/>
      <c r="C3" s="353">
        <f>'Project Budget Overview'!D6</f>
        <v>0</v>
      </c>
      <c r="D3" s="354"/>
      <c r="E3" s="354"/>
      <c r="F3" s="354"/>
      <c r="G3" s="585"/>
    </row>
    <row r="4" spans="1:7" s="87" customFormat="1" ht="39.75" customHeight="1" thickBot="1" x14ac:dyDescent="0.3">
      <c r="A4" s="84" t="s">
        <v>64</v>
      </c>
      <c r="B4" s="85" t="s">
        <v>151</v>
      </c>
      <c r="C4" s="86" t="s">
        <v>152</v>
      </c>
      <c r="D4" s="86" t="s">
        <v>153</v>
      </c>
      <c r="E4" s="86" t="s">
        <v>154</v>
      </c>
      <c r="F4" s="86" t="s">
        <v>155</v>
      </c>
      <c r="G4" s="95" t="s">
        <v>213</v>
      </c>
    </row>
    <row r="5" spans="1:7" ht="30" customHeight="1" thickBot="1" x14ac:dyDescent="0.25">
      <c r="A5" s="88" t="s">
        <v>70</v>
      </c>
      <c r="B5" s="91">
        <f>'Proposal Budget Year 1'!R61</f>
        <v>0</v>
      </c>
      <c r="C5" s="92">
        <f>'Proposal Budget Year 2'!R61</f>
        <v>0</v>
      </c>
      <c r="D5" s="89">
        <f>'Proposal Budget Year 3'!R60</f>
        <v>0</v>
      </c>
      <c r="E5" s="89">
        <f>'Proposal Budget Year 4'!R60</f>
        <v>0</v>
      </c>
      <c r="F5" s="89">
        <f>'Proposal Budget Year 5'!R60</f>
        <v>0</v>
      </c>
      <c r="G5" s="96">
        <f t="shared" ref="G5:G41" si="0">SUM(B5:F5)</f>
        <v>0</v>
      </c>
    </row>
    <row r="6" spans="1:7" ht="30" customHeight="1" thickBot="1" x14ac:dyDescent="0.25">
      <c r="A6" s="88" t="s">
        <v>65</v>
      </c>
      <c r="B6" s="93">
        <f>'Proposal Budget Year 1'!R69</f>
        <v>0</v>
      </c>
      <c r="C6" s="89">
        <f>'Proposal Budget Year 2'!R69</f>
        <v>0</v>
      </c>
      <c r="D6" s="89">
        <f>'Proposal Budget Year 3'!R68</f>
        <v>0</v>
      </c>
      <c r="E6" s="89">
        <f>'Proposal Budget Year 4'!R68</f>
        <v>0</v>
      </c>
      <c r="F6" s="89">
        <f>'Proposal Budget Year 5'!R68</f>
        <v>0</v>
      </c>
      <c r="G6" s="96">
        <f t="shared" si="0"/>
        <v>0</v>
      </c>
    </row>
    <row r="7" spans="1:7" ht="30" customHeight="1" thickBot="1" x14ac:dyDescent="0.25">
      <c r="A7" s="88" t="s">
        <v>71</v>
      </c>
      <c r="B7" s="93">
        <f>'Proposal Budget Year 1'!R72</f>
        <v>0</v>
      </c>
      <c r="C7" s="89">
        <f>'Proposal Budget Year 2'!R72</f>
        <v>0</v>
      </c>
      <c r="D7" s="89">
        <f>'Proposal Budget Year 3'!R71</f>
        <v>0</v>
      </c>
      <c r="E7" s="89">
        <f>'Proposal Budget Year 4'!R71</f>
        <v>0</v>
      </c>
      <c r="F7" s="89">
        <f>'Proposal Budget Year 5'!R71</f>
        <v>0</v>
      </c>
      <c r="G7" s="96">
        <f t="shared" si="0"/>
        <v>0</v>
      </c>
    </row>
    <row r="8" spans="1:7" ht="30" customHeight="1" thickBot="1" x14ac:dyDescent="0.25">
      <c r="A8" s="88" t="s">
        <v>72</v>
      </c>
      <c r="B8" s="93">
        <f>'Proposal Budget Year 1'!R75</f>
        <v>0</v>
      </c>
      <c r="C8" s="89">
        <f>'Proposal Budget Year 2'!R75</f>
        <v>0</v>
      </c>
      <c r="D8" s="89">
        <f>'Proposal Budget Year 3'!R74</f>
        <v>0</v>
      </c>
      <c r="E8" s="89">
        <f>'Proposal Budget Year 4'!R74</f>
        <v>0</v>
      </c>
      <c r="F8" s="89">
        <f>'Proposal Budget Year 5'!R74</f>
        <v>0</v>
      </c>
      <c r="G8" s="96">
        <f t="shared" si="0"/>
        <v>0</v>
      </c>
    </row>
    <row r="9" spans="1:7" ht="30" customHeight="1" thickBot="1" x14ac:dyDescent="0.25">
      <c r="A9" s="88" t="s">
        <v>73</v>
      </c>
      <c r="B9" s="93">
        <f>'Proposal Budget Year 1'!R76</f>
        <v>0</v>
      </c>
      <c r="C9" s="89">
        <f>'Proposal Budget Year 2'!R76</f>
        <v>0</v>
      </c>
      <c r="D9" s="89">
        <f>'Proposal Budget Year 3'!R75</f>
        <v>0</v>
      </c>
      <c r="E9" s="89">
        <f>'Proposal Budget Year 4'!R75</f>
        <v>0</v>
      </c>
      <c r="F9" s="89">
        <f>'Proposal Budget Year 5'!R75</f>
        <v>0</v>
      </c>
      <c r="G9" s="96">
        <f t="shared" si="0"/>
        <v>0</v>
      </c>
    </row>
    <row r="10" spans="1:7" ht="30" customHeight="1" thickBot="1" x14ac:dyDescent="0.25">
      <c r="A10" s="88" t="s">
        <v>126</v>
      </c>
      <c r="B10" s="93">
        <f>'Proposal Budget Year 1'!R77</f>
        <v>0</v>
      </c>
      <c r="C10" s="89">
        <f>'Proposal Budget Year 2'!R77</f>
        <v>0</v>
      </c>
      <c r="D10" s="89">
        <f>'Proposal Budget Year 3'!R76</f>
        <v>0</v>
      </c>
      <c r="E10" s="89">
        <f>'Proposal Budget Year 4'!R76</f>
        <v>0</v>
      </c>
      <c r="F10" s="89">
        <f>'Proposal Budget Year 5'!R76</f>
        <v>0</v>
      </c>
      <c r="G10" s="96">
        <f t="shared" si="0"/>
        <v>0</v>
      </c>
    </row>
    <row r="11" spans="1:7" ht="30" customHeight="1" thickBot="1" x14ac:dyDescent="0.25">
      <c r="A11" s="88" t="s">
        <v>74</v>
      </c>
      <c r="B11" s="93">
        <f>SUM('Proposal Budget Year 1'!R78:R82)</f>
        <v>0</v>
      </c>
      <c r="C11" s="89">
        <f>SUM('Proposal Budget Year 2'!R78:R82)</f>
        <v>0</v>
      </c>
      <c r="D11" s="89">
        <f>SUM('Proposal Budget Year 3'!R77:R81)</f>
        <v>0</v>
      </c>
      <c r="E11" s="89">
        <f>SUM('Proposal Budget Year 4'!R77:R81)</f>
        <v>0</v>
      </c>
      <c r="F11" s="89">
        <f>SUM('Proposal Budget Year 5'!R77:R81)</f>
        <v>0</v>
      </c>
      <c r="G11" s="96">
        <f t="shared" si="0"/>
        <v>0</v>
      </c>
    </row>
    <row r="12" spans="1:7" ht="30" customHeight="1" thickBot="1" x14ac:dyDescent="0.25">
      <c r="A12" s="88" t="s">
        <v>75</v>
      </c>
      <c r="B12" s="93">
        <f>SUM('Proposal Budget Year 1'!R83:R88)</f>
        <v>0</v>
      </c>
      <c r="C12" s="89">
        <f>SUM('Proposal Budget Year 2'!R83:R88)</f>
        <v>0</v>
      </c>
      <c r="D12" s="89">
        <f>SUM('Proposal Budget Year 3'!R82:R87)</f>
        <v>0</v>
      </c>
      <c r="E12" s="89">
        <f>SUM('Proposal Budget Year 4'!R82:R87)</f>
        <v>0</v>
      </c>
      <c r="F12" s="89">
        <f>SUM('Proposal Budget Year 5'!R82:R87)</f>
        <v>0</v>
      </c>
      <c r="G12" s="96">
        <f t="shared" si="0"/>
        <v>0</v>
      </c>
    </row>
    <row r="13" spans="1:7" ht="30" customHeight="1" thickBot="1" x14ac:dyDescent="0.25">
      <c r="A13" s="88" t="s">
        <v>76</v>
      </c>
      <c r="B13" s="93">
        <f>'Proposal Budget Year 1'!R89</f>
        <v>0</v>
      </c>
      <c r="C13" s="89">
        <f>'Proposal Budget Year 2'!R89</f>
        <v>0</v>
      </c>
      <c r="D13" s="89">
        <f>'Proposal Budget Year 3'!R88</f>
        <v>0</v>
      </c>
      <c r="E13" s="89">
        <f>'Proposal Budget Year 4'!R88</f>
        <v>0</v>
      </c>
      <c r="F13" s="89">
        <f>'Proposal Budget Year 5'!R88</f>
        <v>0</v>
      </c>
      <c r="G13" s="96">
        <f t="shared" si="0"/>
        <v>0</v>
      </c>
    </row>
    <row r="14" spans="1:7" ht="30" customHeight="1" thickBot="1" x14ac:dyDescent="0.25">
      <c r="A14" s="88" t="s">
        <v>77</v>
      </c>
      <c r="B14" s="93">
        <f>'Proposal Budget Year 1'!R90</f>
        <v>0</v>
      </c>
      <c r="C14" s="89">
        <f>'Proposal Budget Year 2'!R90</f>
        <v>0</v>
      </c>
      <c r="D14" s="89">
        <f>'Proposal Budget Year 3'!R89</f>
        <v>0</v>
      </c>
      <c r="E14" s="89">
        <f>'Proposal Budget Year 4'!R89</f>
        <v>0</v>
      </c>
      <c r="F14" s="89">
        <f>'Proposal Budget Year 5'!R89</f>
        <v>0</v>
      </c>
      <c r="G14" s="96">
        <f t="shared" si="0"/>
        <v>0</v>
      </c>
    </row>
    <row r="15" spans="1:7" ht="30" customHeight="1" thickBot="1" x14ac:dyDescent="0.25">
      <c r="A15" s="88" t="s">
        <v>78</v>
      </c>
      <c r="B15" s="93">
        <f>'Proposal Budget Year 1'!R91</f>
        <v>0</v>
      </c>
      <c r="C15" s="89">
        <f>'Proposal Budget Year 2'!R91</f>
        <v>0</v>
      </c>
      <c r="D15" s="89">
        <f>'Proposal Budget Year 3'!R90</f>
        <v>0</v>
      </c>
      <c r="E15" s="89">
        <f>'Proposal Budget Year 4'!R90</f>
        <v>0</v>
      </c>
      <c r="F15" s="89">
        <f>'Proposal Budget Year 5'!R90</f>
        <v>0</v>
      </c>
      <c r="G15" s="96">
        <f t="shared" si="0"/>
        <v>0</v>
      </c>
    </row>
    <row r="16" spans="1:7" ht="30" customHeight="1" thickBot="1" x14ac:dyDescent="0.25">
      <c r="A16" s="88" t="s">
        <v>265</v>
      </c>
      <c r="B16" s="93">
        <f>'Proposal Budget Year 1'!R92</f>
        <v>0</v>
      </c>
      <c r="C16" s="89">
        <f>'Proposal Budget Year 2'!R92</f>
        <v>0</v>
      </c>
      <c r="D16" s="89">
        <f>'Proposal Budget Year 3'!R91</f>
        <v>0</v>
      </c>
      <c r="E16" s="89">
        <f>'Proposal Budget Year 4'!R91</f>
        <v>0</v>
      </c>
      <c r="F16" s="89">
        <f>'Proposal Budget Year 5'!R91</f>
        <v>0</v>
      </c>
      <c r="G16" s="96">
        <f t="shared" si="0"/>
        <v>0</v>
      </c>
    </row>
    <row r="17" spans="1:7" ht="30" customHeight="1" thickBot="1" x14ac:dyDescent="0.25">
      <c r="A17" s="88" t="s">
        <v>79</v>
      </c>
      <c r="B17" s="93">
        <f>'Proposal Budget Year 1'!R93</f>
        <v>0</v>
      </c>
      <c r="C17" s="89">
        <f>'Proposal Budget Year 2'!R93</f>
        <v>0</v>
      </c>
      <c r="D17" s="89">
        <f>'Proposal Budget Year 3'!R92</f>
        <v>0</v>
      </c>
      <c r="E17" s="89">
        <f>'Proposal Budget Year 4'!R92</f>
        <v>0</v>
      </c>
      <c r="F17" s="89">
        <f>'Proposal Budget Year 5'!R92</f>
        <v>0</v>
      </c>
      <c r="G17" s="96">
        <f t="shared" si="0"/>
        <v>0</v>
      </c>
    </row>
    <row r="18" spans="1:7" ht="30" customHeight="1" thickBot="1" x14ac:dyDescent="0.25">
      <c r="A18" s="88" t="s">
        <v>80</v>
      </c>
      <c r="B18" s="93">
        <f>'Proposal Budget Year 1'!R94</f>
        <v>0</v>
      </c>
      <c r="C18" s="89">
        <f>'Proposal Budget Year 2'!R94</f>
        <v>0</v>
      </c>
      <c r="D18" s="89">
        <f>'Proposal Budget Year 3'!R93</f>
        <v>0</v>
      </c>
      <c r="E18" s="89">
        <f>'Proposal Budget Year 4'!R93</f>
        <v>0</v>
      </c>
      <c r="F18" s="89">
        <f>'Proposal Budget Year 5'!R93</f>
        <v>0</v>
      </c>
      <c r="G18" s="96">
        <f t="shared" si="0"/>
        <v>0</v>
      </c>
    </row>
    <row r="19" spans="1:7" ht="30" customHeight="1" thickBot="1" x14ac:dyDescent="0.25">
      <c r="A19" s="88" t="s">
        <v>81</v>
      </c>
      <c r="B19" s="93">
        <f>'Proposal Budget Year 1'!R95</f>
        <v>0</v>
      </c>
      <c r="C19" s="89">
        <f>'Proposal Budget Year 2'!R95</f>
        <v>0</v>
      </c>
      <c r="D19" s="89">
        <f>'Proposal Budget Year 3'!R94</f>
        <v>0</v>
      </c>
      <c r="E19" s="89">
        <f>'Proposal Budget Year 4'!R94</f>
        <v>0</v>
      </c>
      <c r="F19" s="89">
        <f>'Proposal Budget Year 5'!R94</f>
        <v>0</v>
      </c>
      <c r="G19" s="96">
        <f t="shared" si="0"/>
        <v>0</v>
      </c>
    </row>
    <row r="20" spans="1:7" ht="30" customHeight="1" thickBot="1" x14ac:dyDescent="0.25">
      <c r="A20" s="88" t="s">
        <v>82</v>
      </c>
      <c r="B20" s="93">
        <f>'Proposal Budget Year 1'!R96</f>
        <v>0</v>
      </c>
      <c r="C20" s="89">
        <f>'Proposal Budget Year 2'!R96</f>
        <v>0</v>
      </c>
      <c r="D20" s="89">
        <f>'Proposal Budget Year 3'!R95</f>
        <v>0</v>
      </c>
      <c r="E20" s="89">
        <f>'Proposal Budget Year 4'!R95</f>
        <v>0</v>
      </c>
      <c r="F20" s="89">
        <f>'Proposal Budget Year 5'!R95</f>
        <v>0</v>
      </c>
      <c r="G20" s="96">
        <f t="shared" si="0"/>
        <v>0</v>
      </c>
    </row>
    <row r="21" spans="1:7" ht="30" customHeight="1" thickBot="1" x14ac:dyDescent="0.25">
      <c r="A21" s="88" t="s">
        <v>83</v>
      </c>
      <c r="B21" s="93">
        <f>SUM('Proposal Budget Year 1'!R99:R101)</f>
        <v>0</v>
      </c>
      <c r="C21" s="89">
        <f>SUM('Proposal Budget Year 2'!R99:R101)</f>
        <v>0</v>
      </c>
      <c r="D21" s="89">
        <f>SUM('Proposal Budget Year 3'!R98:R100)</f>
        <v>0</v>
      </c>
      <c r="E21" s="89">
        <f>SUM('Proposal Budget Year 4'!R98:R100)</f>
        <v>0</v>
      </c>
      <c r="F21" s="89">
        <f>SUM('Proposal Budget Year 5'!R98:R100)</f>
        <v>0</v>
      </c>
      <c r="G21" s="96">
        <f t="shared" si="0"/>
        <v>0</v>
      </c>
    </row>
    <row r="22" spans="1:7" ht="30" customHeight="1" thickBot="1" x14ac:dyDescent="0.25">
      <c r="A22" s="88" t="s">
        <v>84</v>
      </c>
      <c r="B22" s="93">
        <f>SUM('Proposal Budget Year 1'!R103:R105)</f>
        <v>0</v>
      </c>
      <c r="C22" s="89">
        <f>SUM('Proposal Budget Year 2'!R103:R105)</f>
        <v>0</v>
      </c>
      <c r="D22" s="89">
        <f>SUM('Proposal Budget Year 3'!R102:R104)</f>
        <v>0</v>
      </c>
      <c r="E22" s="89">
        <f>SUM('Proposal Budget Year 4'!R102:R104)</f>
        <v>0</v>
      </c>
      <c r="F22" s="89">
        <f>SUM('Proposal Budget Year 5'!R102:R104)</f>
        <v>0</v>
      </c>
      <c r="G22" s="96">
        <f t="shared" si="0"/>
        <v>0</v>
      </c>
    </row>
    <row r="23" spans="1:7" ht="30" customHeight="1" thickBot="1" x14ac:dyDescent="0.25">
      <c r="A23" s="88" t="s">
        <v>85</v>
      </c>
      <c r="B23" s="93">
        <f>'Proposal Budget Year 1'!R106</f>
        <v>0</v>
      </c>
      <c r="C23" s="89">
        <f>'Proposal Budget Year 2'!R106</f>
        <v>0</v>
      </c>
      <c r="D23" s="89">
        <f>'Proposal Budget Year 3'!R105</f>
        <v>0</v>
      </c>
      <c r="E23" s="89">
        <f>'Proposal Budget Year 4'!R105</f>
        <v>0</v>
      </c>
      <c r="F23" s="89">
        <f>'Proposal Budget Year 5'!R105</f>
        <v>0</v>
      </c>
      <c r="G23" s="96">
        <f t="shared" si="0"/>
        <v>0</v>
      </c>
    </row>
    <row r="24" spans="1:7" ht="30" customHeight="1" thickBot="1" x14ac:dyDescent="0.25">
      <c r="A24" s="88" t="s">
        <v>86</v>
      </c>
      <c r="B24" s="93">
        <f>'Proposal Budget Year 1'!R110</f>
        <v>0</v>
      </c>
      <c r="C24" s="89">
        <f>'Proposal Budget Year 2'!R110</f>
        <v>0</v>
      </c>
      <c r="D24" s="89">
        <f>'Proposal Budget Year 3'!R109</f>
        <v>0</v>
      </c>
      <c r="E24" s="89">
        <f>'Proposal Budget Year 4'!R109</f>
        <v>0</v>
      </c>
      <c r="F24" s="89">
        <f>'Proposal Budget Year 5'!R109</f>
        <v>0</v>
      </c>
      <c r="G24" s="96">
        <f t="shared" si="0"/>
        <v>0</v>
      </c>
    </row>
    <row r="25" spans="1:7" ht="30" customHeight="1" thickBot="1" x14ac:dyDescent="0.25">
      <c r="A25" s="88" t="s">
        <v>87</v>
      </c>
      <c r="B25" s="93">
        <f>'Proposal Budget Year 1'!R111</f>
        <v>0</v>
      </c>
      <c r="C25" s="89">
        <f>'Proposal Budget Year 2'!R111</f>
        <v>0</v>
      </c>
      <c r="D25" s="89">
        <f>'Proposal Budget Year 3'!R110</f>
        <v>0</v>
      </c>
      <c r="E25" s="89">
        <f>'Proposal Budget Year 4'!R110</f>
        <v>0</v>
      </c>
      <c r="F25" s="89">
        <f>'Proposal Budget Year 5'!R110</f>
        <v>0</v>
      </c>
      <c r="G25" s="96">
        <f t="shared" si="0"/>
        <v>0</v>
      </c>
    </row>
    <row r="26" spans="1:7" ht="30" customHeight="1" thickBot="1" x14ac:dyDescent="0.25">
      <c r="A26" s="88" t="s">
        <v>88</v>
      </c>
      <c r="B26" s="93">
        <f>'Proposal Budget Year 1'!R112</f>
        <v>0</v>
      </c>
      <c r="C26" s="89">
        <f>'Proposal Budget Year 2'!R112</f>
        <v>0</v>
      </c>
      <c r="D26" s="89">
        <f>'Proposal Budget Year 3'!R111</f>
        <v>0</v>
      </c>
      <c r="E26" s="89">
        <f>'Proposal Budget Year 4'!R111</f>
        <v>0</v>
      </c>
      <c r="F26" s="89">
        <f>'Proposal Budget Year 5'!R111</f>
        <v>0</v>
      </c>
      <c r="G26" s="96">
        <f t="shared" si="0"/>
        <v>0</v>
      </c>
    </row>
    <row r="27" spans="1:7" ht="30" customHeight="1" thickBot="1" x14ac:dyDescent="0.25">
      <c r="A27" s="88" t="s">
        <v>89</v>
      </c>
      <c r="B27" s="93">
        <f>'Proposal Budget Year 1'!R113</f>
        <v>0</v>
      </c>
      <c r="C27" s="89">
        <f>'Proposal Budget Year 2'!R113</f>
        <v>0</v>
      </c>
      <c r="D27" s="89">
        <f>'Proposal Budget Year 3'!R112</f>
        <v>0</v>
      </c>
      <c r="E27" s="89">
        <f>'Proposal Budget Year 4'!R112</f>
        <v>0</v>
      </c>
      <c r="F27" s="89">
        <f>'Proposal Budget Year 5'!R112</f>
        <v>0</v>
      </c>
      <c r="G27" s="96">
        <f t="shared" si="0"/>
        <v>0</v>
      </c>
    </row>
    <row r="28" spans="1:7" ht="30" customHeight="1" thickBot="1" x14ac:dyDescent="0.25">
      <c r="A28" s="88" t="s">
        <v>90</v>
      </c>
      <c r="B28" s="93">
        <f>'Proposal Budget Year 1'!R114</f>
        <v>0</v>
      </c>
      <c r="C28" s="89">
        <f>'Proposal Budget Year 2'!R114</f>
        <v>0</v>
      </c>
      <c r="D28" s="89">
        <f>'Proposal Budget Year 3'!R113</f>
        <v>0</v>
      </c>
      <c r="E28" s="89">
        <f>'Proposal Budget Year 4'!R113</f>
        <v>0</v>
      </c>
      <c r="F28" s="89">
        <f>'Proposal Budget Year 5'!R113</f>
        <v>0</v>
      </c>
      <c r="G28" s="96">
        <f t="shared" si="0"/>
        <v>0</v>
      </c>
    </row>
    <row r="29" spans="1:7" ht="30" customHeight="1" thickBot="1" x14ac:dyDescent="0.25">
      <c r="A29" s="88" t="s">
        <v>91</v>
      </c>
      <c r="B29" s="93">
        <f>'Proposal Budget Year 1'!R115</f>
        <v>0</v>
      </c>
      <c r="C29" s="89">
        <f>'Proposal Budget Year 2'!R115</f>
        <v>0</v>
      </c>
      <c r="D29" s="89">
        <f>'Proposal Budget Year 3'!R114</f>
        <v>0</v>
      </c>
      <c r="E29" s="89">
        <f>'Proposal Budget Year 4'!R114</f>
        <v>0</v>
      </c>
      <c r="F29" s="89">
        <f>'Proposal Budget Year 5'!R114</f>
        <v>0</v>
      </c>
      <c r="G29" s="96">
        <f t="shared" si="0"/>
        <v>0</v>
      </c>
    </row>
    <row r="30" spans="1:7" ht="30" customHeight="1" thickBot="1" x14ac:dyDescent="0.25">
      <c r="A30" s="88" t="s">
        <v>273</v>
      </c>
      <c r="B30" s="93">
        <f>'Proposal Budget Year 1'!R116</f>
        <v>0</v>
      </c>
      <c r="C30" s="89">
        <f>'Proposal Budget Year 2'!R116</f>
        <v>0</v>
      </c>
      <c r="D30" s="89">
        <f>'Proposal Budget Year 3'!R115</f>
        <v>0</v>
      </c>
      <c r="E30" s="89">
        <f>'Proposal Budget Year 4'!R115</f>
        <v>0</v>
      </c>
      <c r="F30" s="89">
        <f>'Proposal Budget Year 5'!R115</f>
        <v>0</v>
      </c>
      <c r="G30" s="96">
        <f t="shared" si="0"/>
        <v>0</v>
      </c>
    </row>
    <row r="31" spans="1:7" ht="30" customHeight="1" thickBot="1" x14ac:dyDescent="0.25">
      <c r="A31" s="88" t="s">
        <v>92</v>
      </c>
      <c r="B31" s="93">
        <f>'Proposal Budget Year 1'!R117</f>
        <v>0</v>
      </c>
      <c r="C31" s="89">
        <f>'Proposal Budget Year 2'!R117</f>
        <v>0</v>
      </c>
      <c r="D31" s="89">
        <f>'Proposal Budget Year 3'!R116</f>
        <v>0</v>
      </c>
      <c r="E31" s="89">
        <f>'Proposal Budget Year 4'!R116</f>
        <v>0</v>
      </c>
      <c r="F31" s="89">
        <f>'Proposal Budget Year 5'!R116</f>
        <v>0</v>
      </c>
      <c r="G31" s="96">
        <f t="shared" si="0"/>
        <v>0</v>
      </c>
    </row>
    <row r="32" spans="1:7" ht="30" customHeight="1" thickBot="1" x14ac:dyDescent="0.25">
      <c r="A32" s="88" t="s">
        <v>93</v>
      </c>
      <c r="B32" s="93">
        <f>'Proposal Budget Year 1'!R118</f>
        <v>0</v>
      </c>
      <c r="C32" s="89">
        <f>'Proposal Budget Year 2'!R118</f>
        <v>0</v>
      </c>
      <c r="D32" s="89">
        <f>'Proposal Budget Year 3'!R117</f>
        <v>0</v>
      </c>
      <c r="E32" s="89">
        <f>'Proposal Budget Year 4'!R117</f>
        <v>0</v>
      </c>
      <c r="F32" s="89">
        <f>'Proposal Budget Year 5'!R117</f>
        <v>0</v>
      </c>
      <c r="G32" s="96">
        <f t="shared" si="0"/>
        <v>0</v>
      </c>
    </row>
    <row r="33" spans="1:7" ht="30" customHeight="1" thickBot="1" x14ac:dyDescent="0.25">
      <c r="A33" s="88" t="s">
        <v>94</v>
      </c>
      <c r="B33" s="93">
        <f>'Proposal Budget Year 1'!R119</f>
        <v>0</v>
      </c>
      <c r="C33" s="89">
        <f>'Proposal Budget Year 2'!R119</f>
        <v>0</v>
      </c>
      <c r="D33" s="89">
        <f>'Proposal Budget Year 3'!R118</f>
        <v>0</v>
      </c>
      <c r="E33" s="89">
        <f>'Proposal Budget Year 4'!R118</f>
        <v>0</v>
      </c>
      <c r="F33" s="89">
        <f>'Proposal Budget Year 5'!R118</f>
        <v>0</v>
      </c>
      <c r="G33" s="96">
        <f t="shared" si="0"/>
        <v>0</v>
      </c>
    </row>
    <row r="34" spans="1:7" ht="30" customHeight="1" thickBot="1" x14ac:dyDescent="0.25">
      <c r="A34" s="88" t="s">
        <v>95</v>
      </c>
      <c r="B34" s="93">
        <f>'Proposal Budget Year 1'!R120</f>
        <v>0</v>
      </c>
      <c r="C34" s="89">
        <f>'Proposal Budget Year 2'!R120</f>
        <v>0</v>
      </c>
      <c r="D34" s="89">
        <f>'Proposal Budget Year 3'!R119</f>
        <v>0</v>
      </c>
      <c r="E34" s="89">
        <f>'Proposal Budget Year 4'!R119</f>
        <v>0</v>
      </c>
      <c r="F34" s="89">
        <f>'Proposal Budget Year 5'!R119</f>
        <v>0</v>
      </c>
      <c r="G34" s="96">
        <f t="shared" si="0"/>
        <v>0</v>
      </c>
    </row>
    <row r="35" spans="1:7" ht="30" customHeight="1" thickBot="1" x14ac:dyDescent="0.25">
      <c r="A35" s="88" t="s">
        <v>96</v>
      </c>
      <c r="B35" s="93">
        <f>'Proposal Budget Year 1'!R121</f>
        <v>0</v>
      </c>
      <c r="C35" s="89">
        <f>'Proposal Budget Year 2'!R121</f>
        <v>0</v>
      </c>
      <c r="D35" s="89">
        <f>'Proposal Budget Year 3'!R120</f>
        <v>0</v>
      </c>
      <c r="E35" s="89">
        <f>'Proposal Budget Year 4'!R120</f>
        <v>0</v>
      </c>
      <c r="F35" s="89">
        <f>'Proposal Budget Year 5'!R120</f>
        <v>0</v>
      </c>
      <c r="G35" s="96">
        <f t="shared" si="0"/>
        <v>0</v>
      </c>
    </row>
    <row r="36" spans="1:7" ht="30" customHeight="1" thickBot="1" x14ac:dyDescent="0.25">
      <c r="A36" s="88" t="s">
        <v>97</v>
      </c>
      <c r="B36" s="93">
        <f>'Proposal Budget Year 1'!R122</f>
        <v>0</v>
      </c>
      <c r="C36" s="89">
        <f>'Proposal Budget Year 2'!R122</f>
        <v>0</v>
      </c>
      <c r="D36" s="89">
        <f>'Proposal Budget Year 3'!R121</f>
        <v>0</v>
      </c>
      <c r="E36" s="89">
        <f>'Proposal Budget Year 4'!R121</f>
        <v>0</v>
      </c>
      <c r="F36" s="89">
        <f>'Proposal Budget Year 5'!R121</f>
        <v>0</v>
      </c>
      <c r="G36" s="96">
        <f t="shared" si="0"/>
        <v>0</v>
      </c>
    </row>
    <row r="37" spans="1:7" ht="30" customHeight="1" thickBot="1" x14ac:dyDescent="0.25">
      <c r="A37" s="88" t="s">
        <v>98</v>
      </c>
      <c r="B37" s="93">
        <f>'Proposal Budget Year 1'!R123</f>
        <v>0</v>
      </c>
      <c r="C37" s="89">
        <f>'Proposal Budget Year 2'!R123</f>
        <v>0</v>
      </c>
      <c r="D37" s="89">
        <f>'Proposal Budget Year 3'!R122</f>
        <v>0</v>
      </c>
      <c r="E37" s="89">
        <f>'Proposal Budget Year 4'!R122</f>
        <v>0</v>
      </c>
      <c r="F37" s="89">
        <f>'Proposal Budget Year 5'!R122</f>
        <v>0</v>
      </c>
      <c r="G37" s="96">
        <f t="shared" si="0"/>
        <v>0</v>
      </c>
    </row>
    <row r="38" spans="1:7" ht="30" customHeight="1" thickBot="1" x14ac:dyDescent="0.25">
      <c r="A38" s="88" t="s">
        <v>124</v>
      </c>
      <c r="B38" s="93">
        <f>'Proposal Budget Year 1'!R124</f>
        <v>0</v>
      </c>
      <c r="C38" s="89">
        <f>'Proposal Budget Year 2'!R124</f>
        <v>0</v>
      </c>
      <c r="D38" s="89">
        <f>'Proposal Budget Year 3'!R123</f>
        <v>0</v>
      </c>
      <c r="E38" s="89">
        <f>'Proposal Budget Year 4'!R123</f>
        <v>0</v>
      </c>
      <c r="F38" s="89">
        <f>'Proposal Budget Year 5'!R123</f>
        <v>0</v>
      </c>
      <c r="G38" s="96">
        <f t="shared" si="0"/>
        <v>0</v>
      </c>
    </row>
    <row r="39" spans="1:7" ht="30" customHeight="1" thickBot="1" x14ac:dyDescent="0.25">
      <c r="A39" s="88" t="s">
        <v>99</v>
      </c>
      <c r="B39" s="93">
        <f>'Proposal Budget Year 1'!R129</f>
        <v>0</v>
      </c>
      <c r="C39" s="89">
        <f>'Proposal Budget Year 2'!R129</f>
        <v>0</v>
      </c>
      <c r="D39" s="89">
        <f>'Proposal Budget Year 3'!R128</f>
        <v>0</v>
      </c>
      <c r="E39" s="89">
        <f>'Proposal Budget Year 4'!R128</f>
        <v>0</v>
      </c>
      <c r="F39" s="89">
        <f>'Proposal Budget Year 5'!R128</f>
        <v>0</v>
      </c>
      <c r="G39" s="96">
        <f t="shared" si="0"/>
        <v>0</v>
      </c>
    </row>
    <row r="40" spans="1:7" s="194" customFormat="1" ht="30" customHeight="1" thickBot="1" x14ac:dyDescent="0.25">
      <c r="A40" s="192" t="s">
        <v>240</v>
      </c>
      <c r="B40" s="193">
        <f t="shared" ref="B40:G40" si="1">SUM(B5:B39)</f>
        <v>0</v>
      </c>
      <c r="C40" s="193">
        <f t="shared" si="1"/>
        <v>0</v>
      </c>
      <c r="D40" s="193">
        <f t="shared" si="1"/>
        <v>0</v>
      </c>
      <c r="E40" s="193">
        <f t="shared" si="1"/>
        <v>0</v>
      </c>
      <c r="F40" s="193">
        <f t="shared" si="1"/>
        <v>0</v>
      </c>
      <c r="G40" s="193">
        <f t="shared" si="1"/>
        <v>0</v>
      </c>
    </row>
    <row r="41" spans="1:7" ht="30" customHeight="1" thickBot="1" x14ac:dyDescent="0.25">
      <c r="A41" s="88" t="s">
        <v>100</v>
      </c>
      <c r="B41" s="189">
        <f>'Proposal Budget Year 1'!R137</f>
        <v>0</v>
      </c>
      <c r="C41" s="190">
        <f>'Proposal Budget Year 2'!R137</f>
        <v>0</v>
      </c>
      <c r="D41" s="190">
        <f>'Proposal Budget Year 3'!R136</f>
        <v>0</v>
      </c>
      <c r="E41" s="190">
        <f>'Proposal Budget Year 4'!R136</f>
        <v>0</v>
      </c>
      <c r="F41" s="191">
        <f>'Proposal Budget Year 5'!R136</f>
        <v>0</v>
      </c>
      <c r="G41" s="97">
        <f t="shared" si="0"/>
        <v>0</v>
      </c>
    </row>
    <row r="42" spans="1:7" s="94" customFormat="1" ht="30" customHeight="1" thickBot="1" x14ac:dyDescent="0.25">
      <c r="A42" s="187" t="s">
        <v>241</v>
      </c>
      <c r="B42" s="188">
        <f t="shared" ref="B42:G42" si="2">SUM(B40:B41)</f>
        <v>0</v>
      </c>
      <c r="C42" s="188">
        <f t="shared" si="2"/>
        <v>0</v>
      </c>
      <c r="D42" s="188">
        <f t="shared" si="2"/>
        <v>0</v>
      </c>
      <c r="E42" s="188">
        <f t="shared" si="2"/>
        <v>0</v>
      </c>
      <c r="F42" s="188">
        <f t="shared" si="2"/>
        <v>0</v>
      </c>
      <c r="G42" s="188">
        <f t="shared" si="2"/>
        <v>0</v>
      </c>
    </row>
  </sheetData>
  <sheetProtection sheet="1" objects="1" scenarios="1"/>
  <mergeCells count="5">
    <mergeCell ref="A1:G1"/>
    <mergeCell ref="C2:G2"/>
    <mergeCell ref="C3:G3"/>
    <mergeCell ref="A2:B2"/>
    <mergeCell ref="A3:B3"/>
  </mergeCells>
  <pageMargins left="0.5" right="0.5" top="0.5" bottom="0.5" header="0.5" footer="0.5"/>
  <pageSetup scale="51" orientation="portrait" r:id="rId1"/>
  <headerFooter alignWithMargins="0">
    <oddFooter>&amp;R&amp;8&amp;F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4"/>
  <sheetViews>
    <sheetView zoomScale="85" zoomScaleNormal="85" workbookViewId="0">
      <selection activeCell="G10" sqref="G10"/>
    </sheetView>
  </sheetViews>
  <sheetFormatPr defaultColWidth="9.140625" defaultRowHeight="12.75" x14ac:dyDescent="0.2"/>
  <cols>
    <col min="1" max="1" width="52.5703125" style="82" customWidth="1"/>
    <col min="2" max="2" width="22.5703125" style="82" customWidth="1"/>
    <col min="3" max="3" width="22.5703125" style="83" customWidth="1"/>
    <col min="4" max="7" width="22.5703125" style="82" customWidth="1"/>
    <col min="8" max="16384" width="9.140625" style="82"/>
  </cols>
  <sheetData>
    <row r="1" spans="1:7" s="90" customFormat="1" ht="20.100000000000001" customHeight="1" thickBot="1" x14ac:dyDescent="0.3">
      <c r="A1" s="662" t="s">
        <v>25</v>
      </c>
      <c r="B1" s="663"/>
      <c r="C1" s="663"/>
      <c r="D1" s="663"/>
      <c r="E1" s="663"/>
      <c r="F1" s="663"/>
      <c r="G1" s="664"/>
    </row>
    <row r="2" spans="1:7" s="90" customFormat="1" ht="20.100000000000001" customHeight="1" thickBot="1" x14ac:dyDescent="0.3">
      <c r="A2" s="665" t="s">
        <v>10</v>
      </c>
      <c r="B2" s="666"/>
      <c r="C2" s="353">
        <f>'Project Budget Overview'!D4</f>
        <v>0</v>
      </c>
      <c r="D2" s="354"/>
      <c r="E2" s="354"/>
      <c r="F2" s="354"/>
      <c r="G2" s="585"/>
    </row>
    <row r="3" spans="1:7" s="90" customFormat="1" ht="20.100000000000001" customHeight="1" thickBot="1" x14ac:dyDescent="0.3">
      <c r="A3" s="665" t="s">
        <v>11</v>
      </c>
      <c r="B3" s="666"/>
      <c r="C3" s="353">
        <f>'Project Budget Overview'!D6</f>
        <v>0</v>
      </c>
      <c r="D3" s="354"/>
      <c r="E3" s="354"/>
      <c r="F3" s="354"/>
      <c r="G3" s="585"/>
    </row>
    <row r="4" spans="1:7" s="87" customFormat="1" ht="39.75" customHeight="1" thickBot="1" x14ac:dyDescent="0.3">
      <c r="A4" s="202" t="s">
        <v>234</v>
      </c>
      <c r="B4" s="203" t="s">
        <v>151</v>
      </c>
      <c r="C4" s="204" t="s">
        <v>152</v>
      </c>
      <c r="D4" s="204" t="s">
        <v>153</v>
      </c>
      <c r="E4" s="204" t="s">
        <v>154</v>
      </c>
      <c r="F4" s="204" t="s">
        <v>155</v>
      </c>
      <c r="G4" s="205" t="s">
        <v>213</v>
      </c>
    </row>
    <row r="5" spans="1:7" ht="30" customHeight="1" thickBot="1" x14ac:dyDescent="0.25">
      <c r="A5" s="206" t="s">
        <v>235</v>
      </c>
      <c r="B5" s="207">
        <f>'Proposal Budget Year 1'!R73</f>
        <v>0</v>
      </c>
      <c r="C5" s="208">
        <f>'Proposal Budget Year 2'!R73</f>
        <v>0</v>
      </c>
      <c r="D5" s="209">
        <f>'Proposal Budget Year 3'!R72</f>
        <v>0</v>
      </c>
      <c r="E5" s="209">
        <f>'Proposal Budget Year 4'!R72</f>
        <v>0</v>
      </c>
      <c r="F5" s="209">
        <f>'Proposal Budget Year 5'!R72</f>
        <v>0</v>
      </c>
      <c r="G5" s="210">
        <f t="shared" ref="G5:G11" si="0">SUM(B5:F5)</f>
        <v>0</v>
      </c>
    </row>
    <row r="6" spans="1:7" ht="30" customHeight="1" thickBot="1" x14ac:dyDescent="0.25">
      <c r="A6" s="206" t="s">
        <v>236</v>
      </c>
      <c r="B6" s="211">
        <f>'Proposal Budget Year 1'!R97</f>
        <v>0</v>
      </c>
      <c r="C6" s="209">
        <f>'Proposal Budget Year 2'!R97</f>
        <v>0</v>
      </c>
      <c r="D6" s="209">
        <f>'Proposal Budget Year 3'!R96</f>
        <v>0</v>
      </c>
      <c r="E6" s="209">
        <f>'Proposal Budget Year 4'!R96</f>
        <v>0</v>
      </c>
      <c r="F6" s="209">
        <f>'Proposal Budget Year 5'!R96</f>
        <v>0</v>
      </c>
      <c r="G6" s="210">
        <f t="shared" si="0"/>
        <v>0</v>
      </c>
    </row>
    <row r="7" spans="1:7" ht="30" customHeight="1" thickBot="1" x14ac:dyDescent="0.25">
      <c r="A7" s="206" t="s">
        <v>162</v>
      </c>
      <c r="B7" s="211">
        <f>'Proposal Budget Year 1'!A101</f>
        <v>0</v>
      </c>
      <c r="C7" s="209">
        <f>'Proposal Budget Year 2'!A101</f>
        <v>0</v>
      </c>
      <c r="D7" s="209">
        <f>'Proposal Budget Year 3'!A100</f>
        <v>0</v>
      </c>
      <c r="E7" s="209">
        <f>'Proposal Budget Year 4'!A100</f>
        <v>0</v>
      </c>
      <c r="F7" s="209">
        <f>'Proposal Budget Year 5'!A100</f>
        <v>0</v>
      </c>
      <c r="G7" s="210">
        <f t="shared" si="0"/>
        <v>0</v>
      </c>
    </row>
    <row r="8" spans="1:7" ht="30" customHeight="1" thickBot="1" x14ac:dyDescent="0.25">
      <c r="A8" s="206" t="s">
        <v>163</v>
      </c>
      <c r="B8" s="211">
        <f>'Proposal Budget Year 1'!A105</f>
        <v>0</v>
      </c>
      <c r="C8" s="209">
        <f>'Proposal Budget Year 2'!A105</f>
        <v>0</v>
      </c>
      <c r="D8" s="209">
        <f>'Proposal Budget Year 3'!A104</f>
        <v>0</v>
      </c>
      <c r="E8" s="209">
        <f>'Proposal Budget Year 4'!A104</f>
        <v>0</v>
      </c>
      <c r="F8" s="209">
        <f>'Proposal Budget Year 5'!A104</f>
        <v>0</v>
      </c>
      <c r="G8" s="210">
        <f t="shared" si="0"/>
        <v>0</v>
      </c>
    </row>
    <row r="9" spans="1:7" ht="30" customHeight="1" thickBot="1" x14ac:dyDescent="0.25">
      <c r="A9" s="206" t="s">
        <v>68</v>
      </c>
      <c r="B9" s="211">
        <f>'Proposal Budget Year 1'!R106</f>
        <v>0</v>
      </c>
      <c r="C9" s="209">
        <f>'Proposal Budget Year 2'!R106</f>
        <v>0</v>
      </c>
      <c r="D9" s="209">
        <f>'Proposal Budget Year 3'!R105</f>
        <v>0</v>
      </c>
      <c r="E9" s="209">
        <f>'Proposal Budget Year 4'!R105</f>
        <v>0</v>
      </c>
      <c r="F9" s="209">
        <f>'Proposal Budget Year 5'!R105</f>
        <v>0</v>
      </c>
      <c r="G9" s="210">
        <f t="shared" si="0"/>
        <v>0</v>
      </c>
    </row>
    <row r="10" spans="1:7" ht="30" customHeight="1" thickBot="1" x14ac:dyDescent="0.25">
      <c r="A10" s="206" t="s">
        <v>237</v>
      </c>
      <c r="B10" s="211">
        <f>'Proposal Budget Year 1'!R125</f>
        <v>0</v>
      </c>
      <c r="C10" s="209">
        <f>'Proposal Budget Year 2'!R125</f>
        <v>0</v>
      </c>
      <c r="D10" s="209">
        <f>'Proposal Budget Year 3'!R124</f>
        <v>0</v>
      </c>
      <c r="E10" s="209">
        <f>'Proposal Budget Year 4'!R124</f>
        <v>0</v>
      </c>
      <c r="F10" s="209">
        <f>'Proposal Budget Year 5'!R124</f>
        <v>0</v>
      </c>
      <c r="G10" s="210">
        <f t="shared" si="0"/>
        <v>0</v>
      </c>
    </row>
    <row r="11" spans="1:7" ht="30" customHeight="1" thickBot="1" x14ac:dyDescent="0.25">
      <c r="A11" s="206" t="s">
        <v>238</v>
      </c>
      <c r="B11" s="211">
        <f>'Proposal Budget Year 1'!R129</f>
        <v>0</v>
      </c>
      <c r="C11" s="209">
        <f>'Proposal Budget Year 2'!R129</f>
        <v>0</v>
      </c>
      <c r="D11" s="209">
        <f>'Proposal Budget Year 3'!R128</f>
        <v>0</v>
      </c>
      <c r="E11" s="209">
        <f>'Proposal Budget Year 4'!R128</f>
        <v>0</v>
      </c>
      <c r="F11" s="209">
        <f>'Proposal Budget Year 5'!R128</f>
        <v>0</v>
      </c>
      <c r="G11" s="210">
        <f t="shared" si="0"/>
        <v>0</v>
      </c>
    </row>
    <row r="12" spans="1:7" s="194" customFormat="1" ht="30" customHeight="1" thickBot="1" x14ac:dyDescent="0.25">
      <c r="A12" s="212" t="s">
        <v>240</v>
      </c>
      <c r="B12" s="213">
        <f t="shared" ref="B12:G12" si="1">SUM(B5:B11)</f>
        <v>0</v>
      </c>
      <c r="C12" s="214">
        <f t="shared" si="1"/>
        <v>0</v>
      </c>
      <c r="D12" s="214">
        <f t="shared" si="1"/>
        <v>0</v>
      </c>
      <c r="E12" s="214">
        <f t="shared" si="1"/>
        <v>0</v>
      </c>
      <c r="F12" s="214">
        <f t="shared" si="1"/>
        <v>0</v>
      </c>
      <c r="G12" s="215">
        <f t="shared" si="1"/>
        <v>0</v>
      </c>
    </row>
    <row r="13" spans="1:7" ht="30" customHeight="1" thickBot="1" x14ac:dyDescent="0.25">
      <c r="A13" s="206" t="s">
        <v>239</v>
      </c>
      <c r="B13" s="211">
        <f>'Proposal Budget Year 1'!R137</f>
        <v>0</v>
      </c>
      <c r="C13" s="211">
        <f>'Proposal Budget Year 2'!R137</f>
        <v>0</v>
      </c>
      <c r="D13" s="211">
        <f>'Proposal Budget Year 3'!R136</f>
        <v>0</v>
      </c>
      <c r="E13" s="211">
        <f>'Proposal Budget Year 4'!R136</f>
        <v>0</v>
      </c>
      <c r="F13" s="211">
        <f>'Proposal Budget Year 5'!R136</f>
        <v>0</v>
      </c>
      <c r="G13" s="210">
        <f>SUM(B13:F13)</f>
        <v>0</v>
      </c>
    </row>
    <row r="14" spans="1:7" s="94" customFormat="1" ht="30" customHeight="1" thickBot="1" x14ac:dyDescent="0.25">
      <c r="A14" s="216" t="s">
        <v>241</v>
      </c>
      <c r="B14" s="215">
        <f t="shared" ref="B14:G14" si="2">SUM(B12:B13)</f>
        <v>0</v>
      </c>
      <c r="C14" s="215">
        <f t="shared" si="2"/>
        <v>0</v>
      </c>
      <c r="D14" s="215">
        <f t="shared" si="2"/>
        <v>0</v>
      </c>
      <c r="E14" s="215">
        <f t="shared" si="2"/>
        <v>0</v>
      </c>
      <c r="F14" s="215">
        <f t="shared" si="2"/>
        <v>0</v>
      </c>
      <c r="G14" s="215">
        <f t="shared" si="2"/>
        <v>0</v>
      </c>
    </row>
  </sheetData>
  <sheetProtection sheet="1" objects="1" scenarios="1"/>
  <mergeCells count="5">
    <mergeCell ref="A1:G1"/>
    <mergeCell ref="A2:B2"/>
    <mergeCell ref="C2:G2"/>
    <mergeCell ref="A3:B3"/>
    <mergeCell ref="C3:G3"/>
  </mergeCells>
  <pageMargins left="0.5" right="0.5" top="0.5" bottom="0.5" header="0.5" footer="0.5"/>
  <pageSetup scale="51" orientation="portrait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sqref="A1:D6"/>
    </sheetView>
  </sheetViews>
  <sheetFormatPr defaultColWidth="29.42578125" defaultRowHeight="18" x14ac:dyDescent="0.25"/>
  <cols>
    <col min="1" max="1" width="29.42578125" style="137"/>
    <col min="2" max="2" width="29.42578125" style="68"/>
    <col min="3" max="3" width="50" style="68" customWidth="1"/>
    <col min="4" max="258" width="29.42578125" style="68"/>
    <col min="259" max="259" width="50" style="68" customWidth="1"/>
    <col min="260" max="514" width="29.42578125" style="68"/>
    <col min="515" max="515" width="50" style="68" customWidth="1"/>
    <col min="516" max="770" width="29.42578125" style="68"/>
    <col min="771" max="771" width="50" style="68" customWidth="1"/>
    <col min="772" max="1026" width="29.42578125" style="68"/>
    <col min="1027" max="1027" width="50" style="68" customWidth="1"/>
    <col min="1028" max="1282" width="29.42578125" style="68"/>
    <col min="1283" max="1283" width="50" style="68" customWidth="1"/>
    <col min="1284" max="1538" width="29.42578125" style="68"/>
    <col min="1539" max="1539" width="50" style="68" customWidth="1"/>
    <col min="1540" max="1794" width="29.42578125" style="68"/>
    <col min="1795" max="1795" width="50" style="68" customWidth="1"/>
    <col min="1796" max="2050" width="29.42578125" style="68"/>
    <col min="2051" max="2051" width="50" style="68" customWidth="1"/>
    <col min="2052" max="2306" width="29.42578125" style="68"/>
    <col min="2307" max="2307" width="50" style="68" customWidth="1"/>
    <col min="2308" max="2562" width="29.42578125" style="68"/>
    <col min="2563" max="2563" width="50" style="68" customWidth="1"/>
    <col min="2564" max="2818" width="29.42578125" style="68"/>
    <col min="2819" max="2819" width="50" style="68" customWidth="1"/>
    <col min="2820" max="3074" width="29.42578125" style="68"/>
    <col min="3075" max="3075" width="50" style="68" customWidth="1"/>
    <col min="3076" max="3330" width="29.42578125" style="68"/>
    <col min="3331" max="3331" width="50" style="68" customWidth="1"/>
    <col min="3332" max="3586" width="29.42578125" style="68"/>
    <col min="3587" max="3587" width="50" style="68" customWidth="1"/>
    <col min="3588" max="3842" width="29.42578125" style="68"/>
    <col min="3843" max="3843" width="50" style="68" customWidth="1"/>
    <col min="3844" max="4098" width="29.42578125" style="68"/>
    <col min="4099" max="4099" width="50" style="68" customWidth="1"/>
    <col min="4100" max="4354" width="29.42578125" style="68"/>
    <col min="4355" max="4355" width="50" style="68" customWidth="1"/>
    <col min="4356" max="4610" width="29.42578125" style="68"/>
    <col min="4611" max="4611" width="50" style="68" customWidth="1"/>
    <col min="4612" max="4866" width="29.42578125" style="68"/>
    <col min="4867" max="4867" width="50" style="68" customWidth="1"/>
    <col min="4868" max="5122" width="29.42578125" style="68"/>
    <col min="5123" max="5123" width="50" style="68" customWidth="1"/>
    <col min="5124" max="5378" width="29.42578125" style="68"/>
    <col min="5379" max="5379" width="50" style="68" customWidth="1"/>
    <col min="5380" max="5634" width="29.42578125" style="68"/>
    <col min="5635" max="5635" width="50" style="68" customWidth="1"/>
    <col min="5636" max="5890" width="29.42578125" style="68"/>
    <col min="5891" max="5891" width="50" style="68" customWidth="1"/>
    <col min="5892" max="6146" width="29.42578125" style="68"/>
    <col min="6147" max="6147" width="50" style="68" customWidth="1"/>
    <col min="6148" max="6402" width="29.42578125" style="68"/>
    <col min="6403" max="6403" width="50" style="68" customWidth="1"/>
    <col min="6404" max="6658" width="29.42578125" style="68"/>
    <col min="6659" max="6659" width="50" style="68" customWidth="1"/>
    <col min="6660" max="6914" width="29.42578125" style="68"/>
    <col min="6915" max="6915" width="50" style="68" customWidth="1"/>
    <col min="6916" max="7170" width="29.42578125" style="68"/>
    <col min="7171" max="7171" width="50" style="68" customWidth="1"/>
    <col min="7172" max="7426" width="29.42578125" style="68"/>
    <col min="7427" max="7427" width="50" style="68" customWidth="1"/>
    <col min="7428" max="7682" width="29.42578125" style="68"/>
    <col min="7683" max="7683" width="50" style="68" customWidth="1"/>
    <col min="7684" max="7938" width="29.42578125" style="68"/>
    <col min="7939" max="7939" width="50" style="68" customWidth="1"/>
    <col min="7940" max="8194" width="29.42578125" style="68"/>
    <col min="8195" max="8195" width="50" style="68" customWidth="1"/>
    <col min="8196" max="8450" width="29.42578125" style="68"/>
    <col min="8451" max="8451" width="50" style="68" customWidth="1"/>
    <col min="8452" max="8706" width="29.42578125" style="68"/>
    <col min="8707" max="8707" width="50" style="68" customWidth="1"/>
    <col min="8708" max="8962" width="29.42578125" style="68"/>
    <col min="8963" max="8963" width="50" style="68" customWidth="1"/>
    <col min="8964" max="9218" width="29.42578125" style="68"/>
    <col min="9219" max="9219" width="50" style="68" customWidth="1"/>
    <col min="9220" max="9474" width="29.42578125" style="68"/>
    <col min="9475" max="9475" width="50" style="68" customWidth="1"/>
    <col min="9476" max="9730" width="29.42578125" style="68"/>
    <col min="9731" max="9731" width="50" style="68" customWidth="1"/>
    <col min="9732" max="9986" width="29.42578125" style="68"/>
    <col min="9987" max="9987" width="50" style="68" customWidth="1"/>
    <col min="9988" max="10242" width="29.42578125" style="68"/>
    <col min="10243" max="10243" width="50" style="68" customWidth="1"/>
    <col min="10244" max="10498" width="29.42578125" style="68"/>
    <col min="10499" max="10499" width="50" style="68" customWidth="1"/>
    <col min="10500" max="10754" width="29.42578125" style="68"/>
    <col min="10755" max="10755" width="50" style="68" customWidth="1"/>
    <col min="10756" max="11010" width="29.42578125" style="68"/>
    <col min="11011" max="11011" width="50" style="68" customWidth="1"/>
    <col min="11012" max="11266" width="29.42578125" style="68"/>
    <col min="11267" max="11267" width="50" style="68" customWidth="1"/>
    <col min="11268" max="11522" width="29.42578125" style="68"/>
    <col min="11523" max="11523" width="50" style="68" customWidth="1"/>
    <col min="11524" max="11778" width="29.42578125" style="68"/>
    <col min="11779" max="11779" width="50" style="68" customWidth="1"/>
    <col min="11780" max="12034" width="29.42578125" style="68"/>
    <col min="12035" max="12035" width="50" style="68" customWidth="1"/>
    <col min="12036" max="12290" width="29.42578125" style="68"/>
    <col min="12291" max="12291" width="50" style="68" customWidth="1"/>
    <col min="12292" max="12546" width="29.42578125" style="68"/>
    <col min="12547" max="12547" width="50" style="68" customWidth="1"/>
    <col min="12548" max="12802" width="29.42578125" style="68"/>
    <col min="12803" max="12803" width="50" style="68" customWidth="1"/>
    <col min="12804" max="13058" width="29.42578125" style="68"/>
    <col min="13059" max="13059" width="50" style="68" customWidth="1"/>
    <col min="13060" max="13314" width="29.42578125" style="68"/>
    <col min="13315" max="13315" width="50" style="68" customWidth="1"/>
    <col min="13316" max="13570" width="29.42578125" style="68"/>
    <col min="13571" max="13571" width="50" style="68" customWidth="1"/>
    <col min="13572" max="13826" width="29.42578125" style="68"/>
    <col min="13827" max="13827" width="50" style="68" customWidth="1"/>
    <col min="13828" max="14082" width="29.42578125" style="68"/>
    <col min="14083" max="14083" width="50" style="68" customWidth="1"/>
    <col min="14084" max="14338" width="29.42578125" style="68"/>
    <col min="14339" max="14339" width="50" style="68" customWidth="1"/>
    <col min="14340" max="14594" width="29.42578125" style="68"/>
    <col min="14595" max="14595" width="50" style="68" customWidth="1"/>
    <col min="14596" max="14850" width="29.42578125" style="68"/>
    <col min="14851" max="14851" width="50" style="68" customWidth="1"/>
    <col min="14852" max="15106" width="29.42578125" style="68"/>
    <col min="15107" max="15107" width="50" style="68" customWidth="1"/>
    <col min="15108" max="15362" width="29.42578125" style="68"/>
    <col min="15363" max="15363" width="50" style="68" customWidth="1"/>
    <col min="15364" max="15618" width="29.42578125" style="68"/>
    <col min="15619" max="15619" width="50" style="68" customWidth="1"/>
    <col min="15620" max="15874" width="29.42578125" style="68"/>
    <col min="15875" max="15875" width="50" style="68" customWidth="1"/>
    <col min="15876" max="16130" width="29.42578125" style="68"/>
    <col min="16131" max="16131" width="50" style="68" customWidth="1"/>
    <col min="16132" max="16384" width="29.42578125" style="68"/>
  </cols>
  <sheetData>
    <row r="1" spans="1:4" x14ac:dyDescent="0.25">
      <c r="A1" s="135" t="s">
        <v>177</v>
      </c>
      <c r="B1" s="135" t="s">
        <v>178</v>
      </c>
      <c r="C1" s="135" t="s">
        <v>179</v>
      </c>
      <c r="D1" s="135" t="s">
        <v>180</v>
      </c>
    </row>
    <row r="2" spans="1:4" x14ac:dyDescent="0.25">
      <c r="A2" s="136" t="s">
        <v>207</v>
      </c>
      <c r="B2" s="136"/>
      <c r="C2" s="68" t="s">
        <v>181</v>
      </c>
      <c r="D2" s="68" t="s">
        <v>182</v>
      </c>
    </row>
    <row r="3" spans="1:4" x14ac:dyDescent="0.25">
      <c r="A3" s="136" t="s">
        <v>208</v>
      </c>
      <c r="B3" s="136"/>
      <c r="C3" s="68" t="s">
        <v>183</v>
      </c>
      <c r="D3" s="68" t="s">
        <v>184</v>
      </c>
    </row>
    <row r="4" spans="1:4" x14ac:dyDescent="0.25">
      <c r="A4" s="136" t="s">
        <v>209</v>
      </c>
      <c r="B4" s="136"/>
      <c r="C4" s="68" t="s">
        <v>185</v>
      </c>
    </row>
    <row r="5" spans="1:4" x14ac:dyDescent="0.25">
      <c r="A5" s="136" t="s">
        <v>210</v>
      </c>
      <c r="B5" s="136"/>
      <c r="C5" s="68" t="s">
        <v>186</v>
      </c>
    </row>
    <row r="6" spans="1:4" x14ac:dyDescent="0.25">
      <c r="A6" s="136" t="s">
        <v>211</v>
      </c>
      <c r="B6" s="136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zoomScale="85" zoomScaleNormal="85" workbookViewId="0">
      <selection activeCell="D3" sqref="D3:H3"/>
    </sheetView>
  </sheetViews>
  <sheetFormatPr defaultColWidth="9.140625" defaultRowHeight="12.75" x14ac:dyDescent="0.2"/>
  <cols>
    <col min="1" max="1" width="8.140625" style="82" customWidth="1"/>
    <col min="2" max="2" width="59" style="82" customWidth="1"/>
    <col min="3" max="3" width="20.5703125" style="82" customWidth="1"/>
    <col min="4" max="4" width="20.5703125" style="83" customWidth="1"/>
    <col min="5" max="7" width="20.5703125" style="82" customWidth="1"/>
    <col min="8" max="8" width="22.5703125" style="82" customWidth="1"/>
    <col min="9" max="16384" width="9.140625" style="82"/>
  </cols>
  <sheetData>
    <row r="1" spans="1:8" s="90" customFormat="1" ht="20.100000000000001" customHeight="1" thickBot="1" x14ac:dyDescent="0.3">
      <c r="A1" s="342" t="s">
        <v>170</v>
      </c>
      <c r="B1" s="343"/>
      <c r="C1" s="343"/>
      <c r="D1" s="343"/>
      <c r="E1" s="343"/>
      <c r="F1" s="343"/>
      <c r="G1" s="343"/>
      <c r="H1" s="344"/>
    </row>
    <row r="2" spans="1:8" s="90" customFormat="1" ht="20.100000000000001" customHeight="1" thickBot="1" x14ac:dyDescent="0.3">
      <c r="A2" s="345" t="s">
        <v>10</v>
      </c>
      <c r="B2" s="346"/>
      <c r="C2" s="347"/>
      <c r="D2" s="353">
        <f>'Project Budget Overview'!D4</f>
        <v>0</v>
      </c>
      <c r="E2" s="354"/>
      <c r="F2" s="354"/>
      <c r="G2" s="354"/>
      <c r="H2" s="354"/>
    </row>
    <row r="3" spans="1:8" s="90" customFormat="1" ht="20.100000000000001" customHeight="1" thickBot="1" x14ac:dyDescent="0.3">
      <c r="A3" s="348" t="s">
        <v>11</v>
      </c>
      <c r="B3" s="349"/>
      <c r="C3" s="350"/>
      <c r="D3" s="353">
        <f>'Project Budget Overview'!D6</f>
        <v>0</v>
      </c>
      <c r="E3" s="354"/>
      <c r="F3" s="354"/>
      <c r="G3" s="354"/>
      <c r="H3" s="354"/>
    </row>
    <row r="4" spans="1:8" s="87" customFormat="1" ht="39.75" customHeight="1" thickBot="1" x14ac:dyDescent="0.25">
      <c r="A4" s="355" t="s">
        <v>169</v>
      </c>
      <c r="B4" s="356"/>
      <c r="C4" s="356"/>
      <c r="D4" s="356"/>
      <c r="E4" s="356"/>
      <c r="F4" s="356"/>
      <c r="G4" s="356"/>
      <c r="H4" s="352"/>
    </row>
    <row r="5" spans="1:8" s="87" customFormat="1" ht="39.75" customHeight="1" thickBot="1" x14ac:dyDescent="0.3">
      <c r="A5" s="351" t="s">
        <v>158</v>
      </c>
      <c r="B5" s="352"/>
      <c r="C5" s="122" t="s">
        <v>164</v>
      </c>
      <c r="D5" s="122" t="s">
        <v>165</v>
      </c>
      <c r="E5" s="122" t="s">
        <v>166</v>
      </c>
      <c r="F5" s="122" t="s">
        <v>167</v>
      </c>
      <c r="G5" s="122" t="s">
        <v>168</v>
      </c>
      <c r="H5" s="123" t="s">
        <v>213</v>
      </c>
    </row>
    <row r="6" spans="1:8" ht="30" customHeight="1" thickBot="1" x14ac:dyDescent="0.3">
      <c r="A6" s="129">
        <v>1</v>
      </c>
      <c r="B6" s="125"/>
      <c r="C6" s="114"/>
      <c r="D6" s="118"/>
      <c r="E6" s="117"/>
      <c r="F6" s="117"/>
      <c r="G6" s="117"/>
      <c r="H6" s="113">
        <f t="shared" ref="H6:H37" si="0">SUM(C6:G6)</f>
        <v>0</v>
      </c>
    </row>
    <row r="7" spans="1:8" ht="30" hidden="1" customHeight="1" thickBot="1" x14ac:dyDescent="0.3">
      <c r="A7" s="130"/>
      <c r="B7" s="126" t="s">
        <v>66</v>
      </c>
      <c r="C7" s="115">
        <f t="shared" ref="C7:G7" si="1">C6-C8</f>
        <v>0</v>
      </c>
      <c r="D7" s="115">
        <f t="shared" si="1"/>
        <v>0</v>
      </c>
      <c r="E7" s="115">
        <f t="shared" si="1"/>
        <v>0</v>
      </c>
      <c r="F7" s="115">
        <f t="shared" si="1"/>
        <v>0</v>
      </c>
      <c r="G7" s="115">
        <f t="shared" si="1"/>
        <v>0</v>
      </c>
      <c r="H7" s="113">
        <f t="shared" si="0"/>
        <v>0</v>
      </c>
    </row>
    <row r="8" spans="1:8" ht="30" hidden="1" customHeight="1" thickBot="1" x14ac:dyDescent="0.3">
      <c r="A8" s="131"/>
      <c r="B8" s="126" t="s">
        <v>67</v>
      </c>
      <c r="C8" s="116">
        <f>IF(C9 &lt;= 25000, C6, 25000)</f>
        <v>0</v>
      </c>
      <c r="D8" s="116">
        <f>IF(D9 &gt;= 25000, 25000- C8,D6)</f>
        <v>0</v>
      </c>
      <c r="E8" s="116">
        <f>IF((C8+D8)&gt;=25000,0, IF((C8+D8+E6)&lt;=25000,E6,25000 - (C8+D8)))</f>
        <v>0</v>
      </c>
      <c r="F8" s="116">
        <f>IF((C8+D8+E8)&gt;=25000,0, IF((C8+D8+E8+F6)&lt;=25000,F6,25000 - (C8+D8+E8)))</f>
        <v>0</v>
      </c>
      <c r="G8" s="116">
        <f>IF((C8+D8+E8+F8)&gt;=25000,0, IF((C8+D8+E8+F8+G6)&lt;=25000,G6,25000 - (C8+D8+E8+F8)))</f>
        <v>0</v>
      </c>
      <c r="H8" s="113">
        <f t="shared" si="0"/>
        <v>0</v>
      </c>
    </row>
    <row r="9" spans="1:8" ht="30" hidden="1" customHeight="1" thickBot="1" x14ac:dyDescent="0.3">
      <c r="A9" s="132"/>
      <c r="B9" s="126" t="s">
        <v>159</v>
      </c>
      <c r="C9" s="116">
        <f>C6</f>
        <v>0</v>
      </c>
      <c r="D9" s="116">
        <f>C9+D6</f>
        <v>0</v>
      </c>
      <c r="E9" s="116">
        <f>D9+E6</f>
        <v>0</v>
      </c>
      <c r="F9" s="116">
        <f>E9+F6</f>
        <v>0</v>
      </c>
      <c r="G9" s="116">
        <f>F9+G6</f>
        <v>0</v>
      </c>
      <c r="H9" s="113">
        <f t="shared" si="0"/>
        <v>0</v>
      </c>
    </row>
    <row r="10" spans="1:8" ht="30" customHeight="1" thickBot="1" x14ac:dyDescent="0.3">
      <c r="A10" s="129">
        <v>2</v>
      </c>
      <c r="B10" s="127"/>
      <c r="C10" s="117"/>
      <c r="D10" s="117"/>
      <c r="E10" s="117"/>
      <c r="F10" s="117"/>
      <c r="G10" s="117"/>
      <c r="H10" s="113">
        <f t="shared" si="0"/>
        <v>0</v>
      </c>
    </row>
    <row r="11" spans="1:8" ht="30" hidden="1" customHeight="1" thickBot="1" x14ac:dyDescent="0.3">
      <c r="A11" s="130"/>
      <c r="B11" s="126" t="s">
        <v>66</v>
      </c>
      <c r="C11" s="115">
        <f t="shared" ref="C11:G11" si="2">C10-C12</f>
        <v>0</v>
      </c>
      <c r="D11" s="115">
        <f t="shared" si="2"/>
        <v>0</v>
      </c>
      <c r="E11" s="115">
        <f t="shared" si="2"/>
        <v>0</v>
      </c>
      <c r="F11" s="115">
        <f t="shared" si="2"/>
        <v>0</v>
      </c>
      <c r="G11" s="115">
        <f t="shared" si="2"/>
        <v>0</v>
      </c>
      <c r="H11" s="113">
        <f t="shared" si="0"/>
        <v>0</v>
      </c>
    </row>
    <row r="12" spans="1:8" ht="30" hidden="1" customHeight="1" thickBot="1" x14ac:dyDescent="0.3">
      <c r="A12" s="131"/>
      <c r="B12" s="126" t="s">
        <v>67</v>
      </c>
      <c r="C12" s="116">
        <f>IF(C13 &lt;= 25000, C10, 25000)</f>
        <v>0</v>
      </c>
      <c r="D12" s="116">
        <f>IF(D13 &gt;= 25000, 25000- C12,D10)</f>
        <v>0</v>
      </c>
      <c r="E12" s="116">
        <f>IF((C12+D12)&gt;=25000,0, IF((C12+D12+E10)&lt;=25000,E10,25000 - (C12+D12)))</f>
        <v>0</v>
      </c>
      <c r="F12" s="116">
        <f>IF((C12+D12+E12)&gt;=25000,0, IF((C12+D12+E12+F10)&lt;=25000,F10,25000 - (C12+D12+E12)))</f>
        <v>0</v>
      </c>
      <c r="G12" s="116">
        <f>IF((C12+D12+E12+F12)&gt;=25000,0, IF((C12+D12+E12+F12+G10)&lt;=25000,G10,25000 - (C12+D12+E12+F12)))</f>
        <v>0</v>
      </c>
      <c r="H12" s="113">
        <f t="shared" si="0"/>
        <v>0</v>
      </c>
    </row>
    <row r="13" spans="1:8" ht="30" hidden="1" customHeight="1" thickBot="1" x14ac:dyDescent="0.3">
      <c r="A13" s="132"/>
      <c r="B13" s="126" t="s">
        <v>159</v>
      </c>
      <c r="C13" s="116">
        <f>C10</f>
        <v>0</v>
      </c>
      <c r="D13" s="116">
        <f>C13+D10</f>
        <v>0</v>
      </c>
      <c r="E13" s="116">
        <f>D13+E10</f>
        <v>0</v>
      </c>
      <c r="F13" s="116">
        <f>E13+F10</f>
        <v>0</v>
      </c>
      <c r="G13" s="116">
        <f>F13+G10</f>
        <v>0</v>
      </c>
      <c r="H13" s="113">
        <f t="shared" si="0"/>
        <v>0</v>
      </c>
    </row>
    <row r="14" spans="1:8" ht="30" customHeight="1" thickBot="1" x14ac:dyDescent="0.3">
      <c r="A14" s="129">
        <v>3</v>
      </c>
      <c r="B14" s="127"/>
      <c r="C14" s="117"/>
      <c r="D14" s="117"/>
      <c r="E14" s="117"/>
      <c r="F14" s="117"/>
      <c r="G14" s="117"/>
      <c r="H14" s="113">
        <f t="shared" si="0"/>
        <v>0</v>
      </c>
    </row>
    <row r="15" spans="1:8" ht="30" hidden="1" customHeight="1" thickBot="1" x14ac:dyDescent="0.3">
      <c r="A15" s="130"/>
      <c r="B15" s="126" t="s">
        <v>66</v>
      </c>
      <c r="C15" s="115">
        <f t="shared" ref="C15:G15" si="3">C14-C16</f>
        <v>0</v>
      </c>
      <c r="D15" s="115">
        <f t="shared" si="3"/>
        <v>0</v>
      </c>
      <c r="E15" s="115">
        <f t="shared" si="3"/>
        <v>0</v>
      </c>
      <c r="F15" s="115">
        <f t="shared" si="3"/>
        <v>0</v>
      </c>
      <c r="G15" s="115">
        <f t="shared" si="3"/>
        <v>0</v>
      </c>
      <c r="H15" s="113">
        <f t="shared" si="0"/>
        <v>0</v>
      </c>
    </row>
    <row r="16" spans="1:8" ht="30" hidden="1" customHeight="1" thickBot="1" x14ac:dyDescent="0.3">
      <c r="A16" s="131"/>
      <c r="B16" s="126" t="s">
        <v>67</v>
      </c>
      <c r="C16" s="116">
        <f>IF(C17 &lt;= 25000, C14, 25000)</f>
        <v>0</v>
      </c>
      <c r="D16" s="116">
        <f>IF(D17 &gt;= 25000, 25000- C16,D14)</f>
        <v>0</v>
      </c>
      <c r="E16" s="116">
        <f>IF((C16+D16)&gt;=25000,0, IF((C16+D16+E14)&lt;=25000,E14,25000 - (C16+D16)))</f>
        <v>0</v>
      </c>
      <c r="F16" s="116">
        <f>IF((C16+D16+E16)&gt;=25000,0, IF((C16+D16+E16+F14)&lt;=25000,F14,25000 - (C16+D16+E16)))</f>
        <v>0</v>
      </c>
      <c r="G16" s="116">
        <f>IF((C16+D16+E16+F16)&gt;=25000,0, IF((C16+D16+E16+F16+G14)&lt;=25000,G14,25000 - (C16+D16+E16+F16)))</f>
        <v>0</v>
      </c>
      <c r="H16" s="113">
        <f t="shared" si="0"/>
        <v>0</v>
      </c>
    </row>
    <row r="17" spans="1:8" ht="30" hidden="1" customHeight="1" thickBot="1" x14ac:dyDescent="0.3">
      <c r="A17" s="132"/>
      <c r="B17" s="126" t="s">
        <v>159</v>
      </c>
      <c r="C17" s="116">
        <f>C14</f>
        <v>0</v>
      </c>
      <c r="D17" s="116">
        <f>C17+D14</f>
        <v>0</v>
      </c>
      <c r="E17" s="116">
        <f>D17+E14</f>
        <v>0</v>
      </c>
      <c r="F17" s="116">
        <f>E17+F14</f>
        <v>0</v>
      </c>
      <c r="G17" s="116">
        <f>F17+G14</f>
        <v>0</v>
      </c>
      <c r="H17" s="113">
        <f t="shared" si="0"/>
        <v>0</v>
      </c>
    </row>
    <row r="18" spans="1:8" ht="30" customHeight="1" thickBot="1" x14ac:dyDescent="0.3">
      <c r="A18" s="129">
        <v>4</v>
      </c>
      <c r="B18" s="127"/>
      <c r="C18" s="117"/>
      <c r="D18" s="117"/>
      <c r="E18" s="117"/>
      <c r="F18" s="117"/>
      <c r="G18" s="117"/>
      <c r="H18" s="113">
        <f t="shared" si="0"/>
        <v>0</v>
      </c>
    </row>
    <row r="19" spans="1:8" ht="30" hidden="1" customHeight="1" thickBot="1" x14ac:dyDescent="0.3">
      <c r="A19" s="130"/>
      <c r="B19" s="126" t="s">
        <v>66</v>
      </c>
      <c r="C19" s="115">
        <f t="shared" ref="C19:G19" si="4">C18-C20</f>
        <v>0</v>
      </c>
      <c r="D19" s="115">
        <f t="shared" si="4"/>
        <v>0</v>
      </c>
      <c r="E19" s="115">
        <f t="shared" si="4"/>
        <v>0</v>
      </c>
      <c r="F19" s="115">
        <f t="shared" si="4"/>
        <v>0</v>
      </c>
      <c r="G19" s="115">
        <f t="shared" si="4"/>
        <v>0</v>
      </c>
      <c r="H19" s="113">
        <f t="shared" si="0"/>
        <v>0</v>
      </c>
    </row>
    <row r="20" spans="1:8" ht="30" hidden="1" customHeight="1" thickBot="1" x14ac:dyDescent="0.3">
      <c r="A20" s="131"/>
      <c r="B20" s="126" t="s">
        <v>67</v>
      </c>
      <c r="C20" s="116">
        <f>IF(C21 &lt;= 25000, C18, 25000)</f>
        <v>0</v>
      </c>
      <c r="D20" s="116">
        <f>IF(D21 &gt;= 25000, 25000- C20,D18)</f>
        <v>0</v>
      </c>
      <c r="E20" s="116">
        <f>IF((C20+D20)&gt;=25000,0, IF((C20+D20+E18)&lt;=25000,E18,25000 - (C20+D20)))</f>
        <v>0</v>
      </c>
      <c r="F20" s="116">
        <f>IF((C20+D20+E20)&gt;=25000,0, IF((C20+D20+E20+F18)&lt;=25000,F18,25000 - (C20+D20+E20)))</f>
        <v>0</v>
      </c>
      <c r="G20" s="116">
        <f>IF((C20+D20+E20+F20)&gt;=25000,0, IF((C20+D20+E20+F20+G18)&lt;=25000,G18,25000 - (C20+D20+E20+F20)))</f>
        <v>0</v>
      </c>
      <c r="H20" s="113">
        <f t="shared" si="0"/>
        <v>0</v>
      </c>
    </row>
    <row r="21" spans="1:8" ht="30" hidden="1" customHeight="1" thickBot="1" x14ac:dyDescent="0.3">
      <c r="A21" s="132"/>
      <c r="B21" s="126" t="s">
        <v>159</v>
      </c>
      <c r="C21" s="116">
        <f>C18</f>
        <v>0</v>
      </c>
      <c r="D21" s="116">
        <f>C21+D18</f>
        <v>0</v>
      </c>
      <c r="E21" s="116">
        <f>D21+E18</f>
        <v>0</v>
      </c>
      <c r="F21" s="116">
        <f>E21+F18</f>
        <v>0</v>
      </c>
      <c r="G21" s="116">
        <f>F21+G18</f>
        <v>0</v>
      </c>
      <c r="H21" s="113">
        <f t="shared" si="0"/>
        <v>0</v>
      </c>
    </row>
    <row r="22" spans="1:8" ht="30" customHeight="1" thickBot="1" x14ac:dyDescent="0.3">
      <c r="A22" s="129">
        <v>5</v>
      </c>
      <c r="B22" s="127"/>
      <c r="C22" s="117"/>
      <c r="D22" s="117"/>
      <c r="E22" s="117"/>
      <c r="F22" s="117"/>
      <c r="G22" s="117"/>
      <c r="H22" s="113">
        <f t="shared" si="0"/>
        <v>0</v>
      </c>
    </row>
    <row r="23" spans="1:8" ht="30" hidden="1" customHeight="1" thickBot="1" x14ac:dyDescent="0.3">
      <c r="A23" s="130"/>
      <c r="B23" s="126" t="s">
        <v>66</v>
      </c>
      <c r="C23" s="115">
        <f t="shared" ref="C23:G23" si="5">C22-C24</f>
        <v>0</v>
      </c>
      <c r="D23" s="115">
        <f t="shared" si="5"/>
        <v>0</v>
      </c>
      <c r="E23" s="115">
        <f t="shared" si="5"/>
        <v>0</v>
      </c>
      <c r="F23" s="115">
        <f t="shared" si="5"/>
        <v>0</v>
      </c>
      <c r="G23" s="115">
        <f t="shared" si="5"/>
        <v>0</v>
      </c>
      <c r="H23" s="113">
        <f t="shared" si="0"/>
        <v>0</v>
      </c>
    </row>
    <row r="24" spans="1:8" ht="30" hidden="1" customHeight="1" thickBot="1" x14ac:dyDescent="0.3">
      <c r="A24" s="131"/>
      <c r="B24" s="126" t="s">
        <v>67</v>
      </c>
      <c r="C24" s="116">
        <f>IF(C25 &lt;= 25000, C22, 25000)</f>
        <v>0</v>
      </c>
      <c r="D24" s="116">
        <f>IF(D25 &gt;= 25000, 25000- C24,D22)</f>
        <v>0</v>
      </c>
      <c r="E24" s="116">
        <f>IF((C24+D24)&gt;=25000,0, IF((C24+D24+E22)&lt;=25000,E22,25000 - (C24+D24)))</f>
        <v>0</v>
      </c>
      <c r="F24" s="116">
        <f>IF((C24+D24+E24)&gt;=25000,0, IF((C24+D24+E24+F22)&lt;=25000,F22,25000 - (C24+D24+E24)))</f>
        <v>0</v>
      </c>
      <c r="G24" s="116">
        <f>IF((C24+D24+E24+F24)&gt;=25000,0, IF((C24+D24+E24+F24+G22)&lt;=25000,G22,25000 - (C24+D24+E24+F24)))</f>
        <v>0</v>
      </c>
      <c r="H24" s="113">
        <f t="shared" si="0"/>
        <v>0</v>
      </c>
    </row>
    <row r="25" spans="1:8" ht="30" hidden="1" customHeight="1" thickBot="1" x14ac:dyDescent="0.3">
      <c r="A25" s="132"/>
      <c r="B25" s="126" t="s">
        <v>159</v>
      </c>
      <c r="C25" s="116">
        <f>C22</f>
        <v>0</v>
      </c>
      <c r="D25" s="116">
        <f>C25+D22</f>
        <v>0</v>
      </c>
      <c r="E25" s="116">
        <f>D25+E22</f>
        <v>0</v>
      </c>
      <c r="F25" s="116">
        <f>E25+F22</f>
        <v>0</v>
      </c>
      <c r="G25" s="116">
        <f>F25+G22</f>
        <v>0</v>
      </c>
      <c r="H25" s="113">
        <f t="shared" si="0"/>
        <v>0</v>
      </c>
    </row>
    <row r="26" spans="1:8" ht="30" customHeight="1" thickBot="1" x14ac:dyDescent="0.3">
      <c r="A26" s="129">
        <v>6</v>
      </c>
      <c r="B26" s="127"/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3">
        <f t="shared" si="0"/>
        <v>0</v>
      </c>
    </row>
    <row r="27" spans="1:8" ht="30" hidden="1" customHeight="1" thickBot="1" x14ac:dyDescent="0.3">
      <c r="A27" s="130"/>
      <c r="B27" s="128" t="s">
        <v>66</v>
      </c>
      <c r="C27" s="115">
        <f t="shared" ref="C27:G27" si="6">C26-C28</f>
        <v>0</v>
      </c>
      <c r="D27" s="115">
        <f t="shared" si="6"/>
        <v>0</v>
      </c>
      <c r="E27" s="115">
        <f t="shared" si="6"/>
        <v>0</v>
      </c>
      <c r="F27" s="115">
        <f t="shared" si="6"/>
        <v>0</v>
      </c>
      <c r="G27" s="115">
        <f t="shared" si="6"/>
        <v>0</v>
      </c>
      <c r="H27" s="113">
        <f t="shared" si="0"/>
        <v>0</v>
      </c>
    </row>
    <row r="28" spans="1:8" ht="30" hidden="1" customHeight="1" thickBot="1" x14ac:dyDescent="0.3">
      <c r="A28" s="131"/>
      <c r="B28" s="128" t="s">
        <v>67</v>
      </c>
      <c r="C28" s="116">
        <f>IF(C29 &lt;= 25000, C26, 25000)</f>
        <v>0</v>
      </c>
      <c r="D28" s="116">
        <f>IF(D29 &gt;= 25000, 25000- C28,D26)</f>
        <v>0</v>
      </c>
      <c r="E28" s="116">
        <f>IF((C28+D28)&gt;=25000,0, IF((C28+D28+E26)&lt;=25000,E26,25000 - (C28+D28)))</f>
        <v>0</v>
      </c>
      <c r="F28" s="116">
        <f>IF((C28+D28+E28)&gt;=25000,0, IF((C28+D28+E28+F26)&lt;=25000,F26,25000 - (C28+D28+E28)))</f>
        <v>0</v>
      </c>
      <c r="G28" s="116">
        <f>IF((C28+D28+E28+F28)&gt;=25000,0, IF((C28+D28+E28+F28+G26)&lt;=25000,G26,25000 - (C28+D28+E28+F28)))</f>
        <v>0</v>
      </c>
      <c r="H28" s="113">
        <f t="shared" si="0"/>
        <v>0</v>
      </c>
    </row>
    <row r="29" spans="1:8" ht="30" hidden="1" customHeight="1" thickBot="1" x14ac:dyDescent="0.3">
      <c r="A29" s="132"/>
      <c r="B29" s="128" t="s">
        <v>159</v>
      </c>
      <c r="C29" s="116">
        <f>C26</f>
        <v>0</v>
      </c>
      <c r="D29" s="116">
        <f>C29+D26</f>
        <v>0</v>
      </c>
      <c r="E29" s="116">
        <f>D29+E26</f>
        <v>0</v>
      </c>
      <c r="F29" s="116">
        <f>E29+F26</f>
        <v>0</v>
      </c>
      <c r="G29" s="116">
        <f>F29+G26</f>
        <v>0</v>
      </c>
      <c r="H29" s="113">
        <f t="shared" si="0"/>
        <v>0</v>
      </c>
    </row>
    <row r="30" spans="1:8" ht="30" customHeight="1" thickBot="1" x14ac:dyDescent="0.3">
      <c r="A30" s="129">
        <v>7</v>
      </c>
      <c r="B30" s="127"/>
      <c r="C30" s="117">
        <v>0</v>
      </c>
      <c r="D30" s="117">
        <v>0</v>
      </c>
      <c r="E30" s="117">
        <v>0</v>
      </c>
      <c r="F30" s="117">
        <v>0</v>
      </c>
      <c r="G30" s="117">
        <v>0</v>
      </c>
      <c r="H30" s="113">
        <f t="shared" si="0"/>
        <v>0</v>
      </c>
    </row>
    <row r="31" spans="1:8" ht="30" hidden="1" customHeight="1" thickBot="1" x14ac:dyDescent="0.3">
      <c r="A31" s="130"/>
      <c r="B31" s="128" t="s">
        <v>66</v>
      </c>
      <c r="C31" s="118">
        <f t="shared" ref="C31:G31" si="7">C30-C32</f>
        <v>0</v>
      </c>
      <c r="D31" s="118">
        <f t="shared" si="7"/>
        <v>0</v>
      </c>
      <c r="E31" s="118">
        <f t="shared" si="7"/>
        <v>0</v>
      </c>
      <c r="F31" s="118">
        <f t="shared" si="7"/>
        <v>0</v>
      </c>
      <c r="G31" s="118">
        <f t="shared" si="7"/>
        <v>0</v>
      </c>
      <c r="H31" s="113">
        <f t="shared" si="0"/>
        <v>0</v>
      </c>
    </row>
    <row r="32" spans="1:8" ht="30" hidden="1" customHeight="1" thickBot="1" x14ac:dyDescent="0.3">
      <c r="A32" s="131"/>
      <c r="B32" s="128" t="s">
        <v>67</v>
      </c>
      <c r="C32" s="116">
        <f>IF(C33 &lt;= 25000, C30, 25000)</f>
        <v>0</v>
      </c>
      <c r="D32" s="116">
        <f>IF(D33 &gt;= 25000, 25000- C32,D30)</f>
        <v>0</v>
      </c>
      <c r="E32" s="116">
        <f>IF((C32+D32)&gt;=25000,0, IF((C32+D32+E30)&lt;=25000,E30,25000 - (C32+D32)))</f>
        <v>0</v>
      </c>
      <c r="F32" s="116">
        <f>IF((C32+D32+E32)&gt;=25000,0, IF((C32+D32+E32+F30)&lt;=25000,F30,25000 - (C32+D32+E32)))</f>
        <v>0</v>
      </c>
      <c r="G32" s="116">
        <f>IF((C32+D32+E32+F32)&gt;=25000,0, IF((C32+D32+E32+F32+G30)&lt;=25000,G30,25000 - (C32+D32+E32+F32)))</f>
        <v>0</v>
      </c>
      <c r="H32" s="113">
        <f t="shared" si="0"/>
        <v>0</v>
      </c>
    </row>
    <row r="33" spans="1:8" ht="30" hidden="1" customHeight="1" thickBot="1" x14ac:dyDescent="0.3">
      <c r="A33" s="132"/>
      <c r="B33" s="128" t="s">
        <v>159</v>
      </c>
      <c r="C33" s="117">
        <f>C30</f>
        <v>0</v>
      </c>
      <c r="D33" s="117">
        <f>C33+D30</f>
        <v>0</v>
      </c>
      <c r="E33" s="117">
        <f>D33+E30</f>
        <v>0</v>
      </c>
      <c r="F33" s="117">
        <f>E33+F30</f>
        <v>0</v>
      </c>
      <c r="G33" s="117">
        <f>F33+G30</f>
        <v>0</v>
      </c>
      <c r="H33" s="113">
        <f t="shared" si="0"/>
        <v>0</v>
      </c>
    </row>
    <row r="34" spans="1:8" ht="30" customHeight="1" thickBot="1" x14ac:dyDescent="0.3">
      <c r="A34" s="129">
        <v>8</v>
      </c>
      <c r="B34" s="127"/>
      <c r="C34" s="117">
        <v>0</v>
      </c>
      <c r="D34" s="117">
        <v>0</v>
      </c>
      <c r="E34" s="117">
        <v>0</v>
      </c>
      <c r="F34" s="117">
        <v>0</v>
      </c>
      <c r="G34" s="117">
        <v>0</v>
      </c>
      <c r="H34" s="113">
        <f t="shared" si="0"/>
        <v>0</v>
      </c>
    </row>
    <row r="35" spans="1:8" ht="30" hidden="1" customHeight="1" thickBot="1" x14ac:dyDescent="0.3">
      <c r="A35" s="130"/>
      <c r="B35" s="128" t="s">
        <v>66</v>
      </c>
      <c r="C35" s="118">
        <f t="shared" ref="C35:G35" si="8">C34-C36</f>
        <v>0</v>
      </c>
      <c r="D35" s="118">
        <f t="shared" si="8"/>
        <v>0</v>
      </c>
      <c r="E35" s="118">
        <f t="shared" si="8"/>
        <v>0</v>
      </c>
      <c r="F35" s="118">
        <f t="shared" si="8"/>
        <v>0</v>
      </c>
      <c r="G35" s="118">
        <f t="shared" si="8"/>
        <v>0</v>
      </c>
      <c r="H35" s="113">
        <f t="shared" si="0"/>
        <v>0</v>
      </c>
    </row>
    <row r="36" spans="1:8" ht="30" hidden="1" customHeight="1" thickBot="1" x14ac:dyDescent="0.3">
      <c r="A36" s="131"/>
      <c r="B36" s="128" t="s">
        <v>67</v>
      </c>
      <c r="C36" s="116">
        <f>IF(C37 &lt;= 25000, C34, 25000)</f>
        <v>0</v>
      </c>
      <c r="D36" s="116">
        <f>IF(D37 &gt;= 25000, 25000- C36,D34)</f>
        <v>0</v>
      </c>
      <c r="E36" s="116">
        <f>IF((C36+D36)&gt;=25000,0, IF((C36+D36+E34)&lt;=25000,E34,25000 - (C36+D36)))</f>
        <v>0</v>
      </c>
      <c r="F36" s="116">
        <f>IF((C36+D36+E36)&gt;=25000,0, IF((C36+D36+E36+F34)&lt;=25000,F34,25000 - (C36+D36+E36)))</f>
        <v>0</v>
      </c>
      <c r="G36" s="116">
        <f>IF((C36+D36+E36+F36)&gt;=25000,0, IF((C36+D36+E36+F36+G34)&lt;=25000,G34,25000 - (C36+D36+E36+F36)))</f>
        <v>0</v>
      </c>
      <c r="H36" s="113">
        <f t="shared" si="0"/>
        <v>0</v>
      </c>
    </row>
    <row r="37" spans="1:8" ht="30" hidden="1" customHeight="1" thickBot="1" x14ac:dyDescent="0.3">
      <c r="A37" s="132"/>
      <c r="B37" s="128" t="s">
        <v>159</v>
      </c>
      <c r="C37" s="117">
        <f>C34</f>
        <v>0</v>
      </c>
      <c r="D37" s="117">
        <f>C37+D34</f>
        <v>0</v>
      </c>
      <c r="E37" s="117">
        <f>D37+E34</f>
        <v>0</v>
      </c>
      <c r="F37" s="117">
        <f>E37+F34</f>
        <v>0</v>
      </c>
      <c r="G37" s="117">
        <f>F37+G34</f>
        <v>0</v>
      </c>
      <c r="H37" s="113">
        <f t="shared" si="0"/>
        <v>0</v>
      </c>
    </row>
    <row r="38" spans="1:8" ht="30" customHeight="1" thickBot="1" x14ac:dyDescent="0.3">
      <c r="A38" s="129">
        <v>9</v>
      </c>
      <c r="B38" s="127"/>
      <c r="C38" s="117">
        <v>0</v>
      </c>
      <c r="D38" s="117">
        <v>0</v>
      </c>
      <c r="E38" s="117">
        <v>0</v>
      </c>
      <c r="F38" s="117">
        <v>0</v>
      </c>
      <c r="G38" s="117">
        <v>0</v>
      </c>
      <c r="H38" s="113">
        <f t="shared" ref="H38:H56" si="9">SUM(C38:G38)</f>
        <v>0</v>
      </c>
    </row>
    <row r="39" spans="1:8" ht="30" hidden="1" customHeight="1" thickBot="1" x14ac:dyDescent="0.25">
      <c r="A39" s="133"/>
      <c r="B39" s="109" t="s">
        <v>66</v>
      </c>
      <c r="C39" s="118">
        <f t="shared" ref="C39:G39" si="10">C38-C40</f>
        <v>0</v>
      </c>
      <c r="D39" s="118">
        <f t="shared" si="10"/>
        <v>0</v>
      </c>
      <c r="E39" s="118">
        <f t="shared" si="10"/>
        <v>0</v>
      </c>
      <c r="F39" s="118">
        <f t="shared" si="10"/>
        <v>0</v>
      </c>
      <c r="G39" s="118">
        <f t="shared" si="10"/>
        <v>0</v>
      </c>
      <c r="H39" s="113">
        <f t="shared" si="9"/>
        <v>0</v>
      </c>
    </row>
    <row r="40" spans="1:8" ht="30" hidden="1" customHeight="1" thickBot="1" x14ac:dyDescent="0.25">
      <c r="A40" s="133"/>
      <c r="B40" s="109" t="s">
        <v>67</v>
      </c>
      <c r="C40" s="116">
        <f>IF(C41 &lt;= 25000, C38, 25000)</f>
        <v>0</v>
      </c>
      <c r="D40" s="116">
        <f>IF(D41 &gt;= 25000, 25000- C40,D38)</f>
        <v>0</v>
      </c>
      <c r="E40" s="116">
        <f>IF((C40+D40)&gt;=25000,0, IF((C40+D40+E38)&lt;=25000,E38,25000 - (C40+D40)))</f>
        <v>0</v>
      </c>
      <c r="F40" s="116">
        <f>IF((C40+D40+E40)&gt;=25000,0, IF((C40+D40+E40+F38)&lt;=25000,F38,25000 - (C40+D40+E40)))</f>
        <v>0</v>
      </c>
      <c r="G40" s="116">
        <f>IF((C40+D40+E40+F40)&gt;=25000,0, IF((C40+D40+E40+F40+G38)&lt;=25000,G38,25000 - (C40+D40+E40+F40)))</f>
        <v>0</v>
      </c>
      <c r="H40" s="113">
        <f t="shared" si="9"/>
        <v>0</v>
      </c>
    </row>
    <row r="41" spans="1:8" ht="30" hidden="1" customHeight="1" thickBot="1" x14ac:dyDescent="0.25">
      <c r="A41" s="133"/>
      <c r="B41" s="109" t="s">
        <v>159</v>
      </c>
      <c r="C41" s="117">
        <f>C38</f>
        <v>0</v>
      </c>
      <c r="D41" s="117">
        <f>C41+D38</f>
        <v>0</v>
      </c>
      <c r="E41" s="117">
        <f>D41+E38</f>
        <v>0</v>
      </c>
      <c r="F41" s="117">
        <f>E41+F38</f>
        <v>0</v>
      </c>
      <c r="G41" s="117">
        <f>F41+G38</f>
        <v>0</v>
      </c>
      <c r="H41" s="113">
        <f t="shared" si="9"/>
        <v>0</v>
      </c>
    </row>
    <row r="42" spans="1:8" ht="30" hidden="1" customHeight="1" thickBot="1" x14ac:dyDescent="0.25">
      <c r="A42" s="133"/>
      <c r="B42" s="111"/>
      <c r="C42" s="117">
        <v>0</v>
      </c>
      <c r="D42" s="117">
        <v>0</v>
      </c>
      <c r="E42" s="117">
        <v>0</v>
      </c>
      <c r="F42" s="117">
        <v>0</v>
      </c>
      <c r="G42" s="117">
        <v>0</v>
      </c>
      <c r="H42" s="113">
        <f t="shared" si="9"/>
        <v>0</v>
      </c>
    </row>
    <row r="43" spans="1:8" ht="30" hidden="1" customHeight="1" thickBot="1" x14ac:dyDescent="0.25">
      <c r="A43" s="133"/>
      <c r="B43" s="109" t="s">
        <v>66</v>
      </c>
      <c r="C43" s="118">
        <f t="shared" ref="C43:G43" si="11">C42-C44</f>
        <v>0</v>
      </c>
      <c r="D43" s="118">
        <f t="shared" si="11"/>
        <v>0</v>
      </c>
      <c r="E43" s="118">
        <f t="shared" si="11"/>
        <v>0</v>
      </c>
      <c r="F43" s="118">
        <f t="shared" si="11"/>
        <v>0</v>
      </c>
      <c r="G43" s="118">
        <f t="shared" si="11"/>
        <v>0</v>
      </c>
      <c r="H43" s="113">
        <f t="shared" si="9"/>
        <v>0</v>
      </c>
    </row>
    <row r="44" spans="1:8" ht="30" hidden="1" customHeight="1" thickBot="1" x14ac:dyDescent="0.25">
      <c r="A44" s="133"/>
      <c r="B44" s="109" t="s">
        <v>67</v>
      </c>
      <c r="C44" s="116">
        <f>IF(C45 &lt;= 25000, C42, 25000)</f>
        <v>0</v>
      </c>
      <c r="D44" s="116">
        <f>IF(D45 &gt;= 25000, 25000- C44,D42)</f>
        <v>0</v>
      </c>
      <c r="E44" s="116">
        <f>IF((C44+D44)&gt;=25000,0, IF((C44+D44+E42)&lt;=25000,E42,25000 - (C44+D44)))</f>
        <v>0</v>
      </c>
      <c r="F44" s="116">
        <f>IF((C44+D44+E44)&gt;=25000,0, IF((C44+D44+E44+F42)&lt;=25000,F42,25000 - (C44+D44+E44)))</f>
        <v>0</v>
      </c>
      <c r="G44" s="116">
        <f>IF((C44+D44+E44+F44)&gt;=25000,0, IF((C44+D44+E44+F44+G42)&lt;=25000,G42,25000 - (C44+D44+E44+F44)))</f>
        <v>0</v>
      </c>
      <c r="H44" s="113">
        <f t="shared" si="9"/>
        <v>0</v>
      </c>
    </row>
    <row r="45" spans="1:8" ht="30" hidden="1" customHeight="1" thickBot="1" x14ac:dyDescent="0.25">
      <c r="A45" s="133"/>
      <c r="B45" s="109" t="s">
        <v>159</v>
      </c>
      <c r="C45" s="117">
        <f>C42</f>
        <v>0</v>
      </c>
      <c r="D45" s="117">
        <f>C45+D42</f>
        <v>0</v>
      </c>
      <c r="E45" s="117">
        <f>D45+E42</f>
        <v>0</v>
      </c>
      <c r="F45" s="117">
        <f>E45+F42</f>
        <v>0</v>
      </c>
      <c r="G45" s="117">
        <f>F45+G42</f>
        <v>0</v>
      </c>
      <c r="H45" s="113">
        <f t="shared" si="9"/>
        <v>0</v>
      </c>
    </row>
    <row r="46" spans="1:8" ht="30" hidden="1" customHeight="1" thickBot="1" x14ac:dyDescent="0.25">
      <c r="A46" s="133"/>
      <c r="B46" s="111"/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3">
        <f t="shared" si="9"/>
        <v>0</v>
      </c>
    </row>
    <row r="47" spans="1:8" ht="30" hidden="1" customHeight="1" thickBot="1" x14ac:dyDescent="0.25">
      <c r="A47" s="133"/>
      <c r="B47" s="109" t="s">
        <v>66</v>
      </c>
      <c r="C47" s="118">
        <f t="shared" ref="C47:G47" si="12">C46-C48</f>
        <v>0</v>
      </c>
      <c r="D47" s="118">
        <f t="shared" si="12"/>
        <v>0</v>
      </c>
      <c r="E47" s="118">
        <f t="shared" si="12"/>
        <v>0</v>
      </c>
      <c r="F47" s="118">
        <f t="shared" si="12"/>
        <v>0</v>
      </c>
      <c r="G47" s="118">
        <f t="shared" si="12"/>
        <v>0</v>
      </c>
      <c r="H47" s="113">
        <f t="shared" si="9"/>
        <v>0</v>
      </c>
    </row>
    <row r="48" spans="1:8" ht="30" hidden="1" customHeight="1" thickBot="1" x14ac:dyDescent="0.25">
      <c r="A48" s="133"/>
      <c r="B48" s="109" t="s">
        <v>67</v>
      </c>
      <c r="C48" s="116">
        <f>IF(C49 &lt;= 25000, C46, 25000)</f>
        <v>0</v>
      </c>
      <c r="D48" s="116">
        <f>IF(D49 &gt;= 25000, 25000- C48,D46)</f>
        <v>0</v>
      </c>
      <c r="E48" s="116">
        <f>IF((C48+D48)&gt;=25000,0, IF((C48+D48+E46)&lt;=25000,E46,25000 - (C48+D48)))</f>
        <v>0</v>
      </c>
      <c r="F48" s="116">
        <f>IF((C48+D48+E48)&gt;=25000,0, IF((C48+D48+E48+F46)&lt;=25000,F46,25000 - (C48+D48+E48)))</f>
        <v>0</v>
      </c>
      <c r="G48" s="116">
        <f>IF((C48+D48+E48+F48)&gt;=25000,0, IF((C48+D48+E48+F48+G46)&lt;=25000,G46,25000 - (C48+D48+E48+F48)))</f>
        <v>0</v>
      </c>
      <c r="H48" s="113">
        <f t="shared" si="9"/>
        <v>0</v>
      </c>
    </row>
    <row r="49" spans="1:8" ht="30" hidden="1" customHeight="1" thickBot="1" x14ac:dyDescent="0.25">
      <c r="A49" s="133"/>
      <c r="B49" s="109" t="s">
        <v>159</v>
      </c>
      <c r="C49" s="117">
        <f>C46</f>
        <v>0</v>
      </c>
      <c r="D49" s="117">
        <f>C49+D46</f>
        <v>0</v>
      </c>
      <c r="E49" s="117">
        <f>D49+E46</f>
        <v>0</v>
      </c>
      <c r="F49" s="117">
        <f>E49+F46</f>
        <v>0</v>
      </c>
      <c r="G49" s="117">
        <f>F49+G46</f>
        <v>0</v>
      </c>
      <c r="H49" s="113">
        <f t="shared" si="9"/>
        <v>0</v>
      </c>
    </row>
    <row r="50" spans="1:8" ht="30" hidden="1" customHeight="1" thickBot="1" x14ac:dyDescent="0.25">
      <c r="A50" s="133"/>
      <c r="B50" s="111"/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3">
        <f t="shared" si="9"/>
        <v>0</v>
      </c>
    </row>
    <row r="51" spans="1:8" ht="30" hidden="1" customHeight="1" thickBot="1" x14ac:dyDescent="0.25">
      <c r="A51" s="133"/>
      <c r="B51" s="109" t="s">
        <v>66</v>
      </c>
      <c r="C51" s="119">
        <f t="shared" ref="C51:G51" si="13">C50-C52</f>
        <v>0</v>
      </c>
      <c r="D51" s="119">
        <f t="shared" si="13"/>
        <v>0</v>
      </c>
      <c r="E51" s="119">
        <f t="shared" si="13"/>
        <v>0</v>
      </c>
      <c r="F51" s="119">
        <f t="shared" si="13"/>
        <v>0</v>
      </c>
      <c r="G51" s="119">
        <f t="shared" si="13"/>
        <v>0</v>
      </c>
      <c r="H51" s="113">
        <f t="shared" si="9"/>
        <v>0</v>
      </c>
    </row>
    <row r="52" spans="1:8" ht="30" hidden="1" customHeight="1" thickBot="1" x14ac:dyDescent="0.25">
      <c r="A52" s="133"/>
      <c r="B52" s="109" t="s">
        <v>67</v>
      </c>
      <c r="C52" s="116">
        <f>IF(C53 &lt;= 25000, C50, 25000)</f>
        <v>0</v>
      </c>
      <c r="D52" s="116">
        <f>IF(D53 &gt;= 25000, 25000- C52,D50)</f>
        <v>0</v>
      </c>
      <c r="E52" s="116">
        <f>IF((C52+D52)&gt;=25000,0, IF((C52+D52+E50)&lt;=25000,E50,25000 - (C52+D52)))</f>
        <v>0</v>
      </c>
      <c r="F52" s="116">
        <f>IF((C52+D52+E52)&gt;=25000,0, IF((C52+D52+E52+F50)&lt;=25000,F50,25000 - (C52+D52+E52)))</f>
        <v>0</v>
      </c>
      <c r="G52" s="116">
        <f>IF((C52+D52+E52+F52)&gt;=25000,0, IF((C52+D52+E52+F52+G50)&lt;=25000,G50,25000 - (C52+D52+E52+F52)))</f>
        <v>0</v>
      </c>
      <c r="H52" s="113">
        <f t="shared" si="9"/>
        <v>0</v>
      </c>
    </row>
    <row r="53" spans="1:8" ht="30" hidden="1" customHeight="1" thickBot="1" x14ac:dyDescent="0.25">
      <c r="A53" s="133"/>
      <c r="B53" s="124" t="s">
        <v>159</v>
      </c>
      <c r="C53" s="120">
        <f>C50</f>
        <v>0</v>
      </c>
      <c r="D53" s="120">
        <f>C53+D50</f>
        <v>0</v>
      </c>
      <c r="E53" s="120">
        <f>D53+E50</f>
        <v>0</v>
      </c>
      <c r="F53" s="120">
        <f>E53+F50</f>
        <v>0</v>
      </c>
      <c r="G53" s="120">
        <f>F53+G50</f>
        <v>0</v>
      </c>
      <c r="H53" s="113">
        <f t="shared" si="9"/>
        <v>0</v>
      </c>
    </row>
    <row r="54" spans="1:8" s="94" customFormat="1" ht="30" customHeight="1" thickBot="1" x14ac:dyDescent="0.25">
      <c r="A54" s="340" t="s">
        <v>175</v>
      </c>
      <c r="B54" s="341"/>
      <c r="C54" s="112">
        <f t="shared" ref="C54:G54" si="14">(C8+C12+C16+C20+C24+C28+C32+C36+C40+C44+C48+C52)</f>
        <v>0</v>
      </c>
      <c r="D54" s="112">
        <f t="shared" si="14"/>
        <v>0</v>
      </c>
      <c r="E54" s="112">
        <f t="shared" si="14"/>
        <v>0</v>
      </c>
      <c r="F54" s="112">
        <f t="shared" si="14"/>
        <v>0</v>
      </c>
      <c r="G54" s="112">
        <f t="shared" si="14"/>
        <v>0</v>
      </c>
      <c r="H54" s="121">
        <f t="shared" si="9"/>
        <v>0</v>
      </c>
    </row>
    <row r="55" spans="1:8" s="94" customFormat="1" ht="30" customHeight="1" thickBot="1" x14ac:dyDescent="0.25">
      <c r="A55" s="340" t="s">
        <v>176</v>
      </c>
      <c r="B55" s="341"/>
      <c r="C55" s="112">
        <f t="shared" ref="C55:G55" si="15">(C7+C11+C15+C19+C23+C27+C31+C35+C39+C43+C47+C51)</f>
        <v>0</v>
      </c>
      <c r="D55" s="112">
        <f t="shared" si="15"/>
        <v>0</v>
      </c>
      <c r="E55" s="112">
        <f t="shared" si="15"/>
        <v>0</v>
      </c>
      <c r="F55" s="112">
        <f t="shared" si="15"/>
        <v>0</v>
      </c>
      <c r="G55" s="112">
        <f t="shared" si="15"/>
        <v>0</v>
      </c>
      <c r="H55" s="121">
        <f t="shared" si="9"/>
        <v>0</v>
      </c>
    </row>
    <row r="56" spans="1:8" s="94" customFormat="1" ht="30" customHeight="1" thickBot="1" x14ac:dyDescent="0.25">
      <c r="A56" s="340" t="s">
        <v>174</v>
      </c>
      <c r="B56" s="341"/>
      <c r="C56" s="112">
        <f t="shared" ref="C56:G56" si="16">C54+C55</f>
        <v>0</v>
      </c>
      <c r="D56" s="112">
        <f t="shared" si="16"/>
        <v>0</v>
      </c>
      <c r="E56" s="112">
        <f t="shared" si="16"/>
        <v>0</v>
      </c>
      <c r="F56" s="112">
        <f t="shared" si="16"/>
        <v>0</v>
      </c>
      <c r="G56" s="112">
        <f t="shared" si="16"/>
        <v>0</v>
      </c>
      <c r="H56" s="121">
        <f t="shared" si="9"/>
        <v>0</v>
      </c>
    </row>
  </sheetData>
  <sheetProtection sheet="1" objects="1" scenarios="1"/>
  <mergeCells count="10">
    <mergeCell ref="A56:B56"/>
    <mergeCell ref="A1:H1"/>
    <mergeCell ref="A2:C2"/>
    <mergeCell ref="A3:C3"/>
    <mergeCell ref="A5:B5"/>
    <mergeCell ref="A54:B54"/>
    <mergeCell ref="A55:B55"/>
    <mergeCell ref="D2:H2"/>
    <mergeCell ref="D3:H3"/>
    <mergeCell ref="A4:H4"/>
  </mergeCells>
  <printOptions horizontalCentered="1"/>
  <pageMargins left="0.5" right="0.5" top="0.5" bottom="0.5" header="0.5" footer="0.5"/>
  <pageSetup scale="45" orientation="portrait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zoomScaleNormal="100" workbookViewId="0">
      <selection activeCell="G38" sqref="G38"/>
    </sheetView>
  </sheetViews>
  <sheetFormatPr defaultRowHeight="12.75" x14ac:dyDescent="0.2"/>
  <cols>
    <col min="1" max="1" width="34.7109375" style="260" customWidth="1"/>
    <col min="2" max="2" width="19.28515625" style="260" customWidth="1"/>
    <col min="3" max="3" width="14.85546875" style="260" bestFit="1" customWidth="1"/>
    <col min="4" max="4" width="12.28515625" style="260" customWidth="1"/>
    <col min="5" max="5" width="11.85546875" style="260" customWidth="1"/>
    <col min="6" max="6" width="11.7109375" style="260" customWidth="1"/>
    <col min="7" max="7" width="14.140625" style="260" customWidth="1"/>
    <col min="8" max="8" width="23.42578125" style="260" customWidth="1"/>
    <col min="9" max="16384" width="9.140625" style="260"/>
  </cols>
  <sheetData>
    <row r="1" spans="1:9" ht="18.75" thickBot="1" x14ac:dyDescent="0.3">
      <c r="A1" s="359" t="s">
        <v>264</v>
      </c>
      <c r="B1" s="360"/>
      <c r="C1" s="360"/>
      <c r="D1" s="360"/>
      <c r="E1" s="360"/>
      <c r="F1" s="360"/>
      <c r="G1" s="360"/>
      <c r="H1" s="360"/>
    </row>
    <row r="2" spans="1:9" ht="18.75" thickBot="1" x14ac:dyDescent="0.3">
      <c r="A2" s="361" t="s">
        <v>10</v>
      </c>
      <c r="B2" s="362"/>
      <c r="C2" s="363"/>
      <c r="D2" s="364">
        <f>'Project Budget Overview'!D4</f>
        <v>0</v>
      </c>
      <c r="E2" s="365"/>
      <c r="F2" s="365"/>
      <c r="G2" s="365"/>
      <c r="H2" s="365"/>
    </row>
    <row r="3" spans="1:9" ht="18.75" thickBot="1" x14ac:dyDescent="0.3">
      <c r="A3" s="366" t="s">
        <v>11</v>
      </c>
      <c r="B3" s="367"/>
      <c r="C3" s="368"/>
      <c r="D3" s="364">
        <f>'Project Budget Overview'!D6</f>
        <v>0</v>
      </c>
      <c r="E3" s="365"/>
      <c r="F3" s="365"/>
      <c r="G3" s="365"/>
      <c r="H3" s="365"/>
    </row>
    <row r="4" spans="1:9" ht="36" customHeight="1" thickBot="1" x14ac:dyDescent="0.25">
      <c r="A4" s="369" t="s">
        <v>268</v>
      </c>
      <c r="B4" s="370"/>
      <c r="C4" s="370"/>
      <c r="D4" s="370"/>
      <c r="E4" s="370"/>
      <c r="F4" s="370"/>
      <c r="G4" s="370"/>
      <c r="H4" s="371"/>
    </row>
    <row r="5" spans="1:9" ht="36" customHeight="1" thickBot="1" x14ac:dyDescent="0.3">
      <c r="A5" s="357" t="s">
        <v>263</v>
      </c>
      <c r="B5" s="358"/>
      <c r="C5" s="276" t="s">
        <v>164</v>
      </c>
      <c r="D5" s="277" t="s">
        <v>165</v>
      </c>
      <c r="E5" s="277" t="s">
        <v>166</v>
      </c>
      <c r="F5" s="277" t="s">
        <v>167</v>
      </c>
      <c r="G5" s="278" t="s">
        <v>168</v>
      </c>
      <c r="H5" s="279" t="s">
        <v>213</v>
      </c>
      <c r="I5" s="267"/>
    </row>
    <row r="6" spans="1:9" ht="15.75" thickBot="1" x14ac:dyDescent="0.25">
      <c r="A6" s="269" t="s">
        <v>262</v>
      </c>
      <c r="B6" s="273"/>
      <c r="C6" s="274"/>
      <c r="D6" s="263"/>
      <c r="E6" s="263"/>
      <c r="F6" s="263"/>
      <c r="G6" s="270"/>
      <c r="H6" s="263">
        <f>SUM(C6:G6)</f>
        <v>0</v>
      </c>
    </row>
    <row r="7" spans="1:9" ht="15.75" thickBot="1" x14ac:dyDescent="0.25">
      <c r="A7" s="269" t="s">
        <v>261</v>
      </c>
      <c r="B7" s="273"/>
      <c r="C7" s="270"/>
      <c r="D7" s="272"/>
      <c r="E7" s="271"/>
      <c r="F7" s="263"/>
      <c r="G7" s="270"/>
      <c r="H7" s="263">
        <f>SUM(C7:G7)</f>
        <v>0</v>
      </c>
    </row>
    <row r="8" spans="1:9" ht="15.75" thickBot="1" x14ac:dyDescent="0.25">
      <c r="A8" s="269" t="s">
        <v>260</v>
      </c>
      <c r="B8" s="263" t="s">
        <v>267</v>
      </c>
      <c r="C8" s="263"/>
      <c r="D8" s="263"/>
      <c r="E8" s="264"/>
      <c r="F8" s="268"/>
      <c r="G8" s="263"/>
      <c r="H8" s="263">
        <f>SUM(C8:G8)</f>
        <v>0</v>
      </c>
      <c r="I8" s="267"/>
    </row>
    <row r="9" spans="1:9" ht="15.75" thickBot="1" x14ac:dyDescent="0.25">
      <c r="A9" s="266" t="s">
        <v>259</v>
      </c>
      <c r="B9" s="265" t="s">
        <v>267</v>
      </c>
      <c r="C9" s="265"/>
      <c r="D9" s="264"/>
      <c r="E9" s="264"/>
      <c r="F9" s="264"/>
      <c r="G9" s="263"/>
      <c r="H9" s="263">
        <f>SUM(C9:G9)</f>
        <v>0</v>
      </c>
    </row>
    <row r="10" spans="1:9" ht="16.5" thickBot="1" x14ac:dyDescent="0.25">
      <c r="A10" s="280" t="s">
        <v>258</v>
      </c>
      <c r="B10" s="281"/>
      <c r="C10" s="281">
        <f>SUM(C6:C9)</f>
        <v>0</v>
      </c>
      <c r="D10" s="281">
        <f t="shared" ref="D10:H10" si="0">SUM(D6:D9)</f>
        <v>0</v>
      </c>
      <c r="E10" s="281">
        <f t="shared" si="0"/>
        <v>0</v>
      </c>
      <c r="F10" s="281">
        <f t="shared" si="0"/>
        <v>0</v>
      </c>
      <c r="G10" s="281">
        <f t="shared" si="0"/>
        <v>0</v>
      </c>
      <c r="H10" s="281">
        <f t="shared" si="0"/>
        <v>0</v>
      </c>
    </row>
    <row r="11" spans="1:9" x14ac:dyDescent="0.2">
      <c r="A11" s="261"/>
      <c r="B11" s="262"/>
      <c r="D11" s="261"/>
      <c r="E11" s="261"/>
      <c r="F11" s="261"/>
      <c r="H11" s="261"/>
    </row>
  </sheetData>
  <mergeCells count="7">
    <mergeCell ref="A5:B5"/>
    <mergeCell ref="A1:H1"/>
    <mergeCell ref="A2:C2"/>
    <mergeCell ref="D2:H2"/>
    <mergeCell ref="A3:C3"/>
    <mergeCell ref="D3:H3"/>
    <mergeCell ref="A4:H4"/>
  </mergeCells>
  <pageMargins left="0.7" right="0.7" top="0.75" bottom="0.75" header="0.3" footer="0.3"/>
  <pageSetup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38"/>
  <sheetViews>
    <sheetView topLeftCell="B1" zoomScaleNormal="100" workbookViewId="0">
      <selection activeCell="L7" sqref="L7"/>
    </sheetView>
  </sheetViews>
  <sheetFormatPr defaultColWidth="9.140625" defaultRowHeight="12.75" x14ac:dyDescent="0.2"/>
  <cols>
    <col min="1" max="1" width="20.85546875" style="180" customWidth="1"/>
    <col min="2" max="2" width="35.5703125" style="176" customWidth="1"/>
    <col min="3" max="3" width="16.5703125" style="176" customWidth="1"/>
    <col min="4" max="4" width="3.5703125" style="181" customWidth="1"/>
    <col min="5" max="5" width="4.7109375" style="176" customWidth="1"/>
    <col min="6" max="7" width="6" style="176" customWidth="1"/>
    <col min="8" max="8" width="9.140625" style="176" customWidth="1"/>
    <col min="9" max="9" width="9.140625" style="176"/>
    <col min="10" max="10" width="6.85546875" style="176" customWidth="1"/>
    <col min="11" max="11" width="14.140625" style="176" customWidth="1"/>
    <col min="12" max="12" width="9.140625" style="176" customWidth="1"/>
    <col min="13" max="13" width="8" style="176" customWidth="1"/>
    <col min="14" max="14" width="11.140625" style="176" bestFit="1" customWidth="1"/>
    <col min="15" max="15" width="12.5703125" style="176" customWidth="1"/>
    <col min="16" max="16" width="12.42578125" style="176" customWidth="1"/>
    <col min="17" max="17" width="13.85546875" style="176" customWidth="1"/>
    <col min="18" max="18" width="15.5703125" style="176" customWidth="1"/>
    <col min="19" max="16384" width="9.140625" style="176"/>
  </cols>
  <sheetData>
    <row r="1" spans="1:18" s="174" customFormat="1" ht="20.100000000000001" customHeight="1" thickBot="1" x14ac:dyDescent="0.3">
      <c r="A1" s="580" t="s">
        <v>25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2"/>
    </row>
    <row r="2" spans="1:18" s="174" customFormat="1" ht="20.100000000000001" customHeight="1" thickBot="1" x14ac:dyDescent="0.3">
      <c r="A2" s="583" t="s">
        <v>10</v>
      </c>
      <c r="B2" s="584"/>
      <c r="C2" s="353">
        <f>'Project Budget Overview'!D4</f>
        <v>0</v>
      </c>
      <c r="D2" s="354"/>
      <c r="E2" s="354"/>
      <c r="F2" s="354"/>
      <c r="G2" s="354"/>
      <c r="H2" s="354"/>
      <c r="I2" s="585"/>
      <c r="J2" s="69"/>
      <c r="K2" s="164" t="s">
        <v>11</v>
      </c>
      <c r="L2" s="353">
        <f>'Project Budget Overview'!D6</f>
        <v>0</v>
      </c>
      <c r="M2" s="354"/>
      <c r="N2" s="354"/>
      <c r="O2" s="354"/>
      <c r="P2" s="354"/>
      <c r="Q2" s="354"/>
      <c r="R2" s="585"/>
    </row>
    <row r="3" spans="1:18" s="174" customFormat="1" ht="20.100000000000001" customHeight="1" thickBot="1" x14ac:dyDescent="0.3">
      <c r="A3" s="583" t="s">
        <v>131</v>
      </c>
      <c r="B3" s="584"/>
      <c r="C3" s="586">
        <f>'Project Budget Overview'!D15</f>
        <v>0</v>
      </c>
      <c r="D3" s="587"/>
      <c r="E3" s="587"/>
      <c r="F3" s="588"/>
      <c r="G3" s="589" t="s">
        <v>140</v>
      </c>
      <c r="H3" s="590"/>
      <c r="I3" s="590"/>
      <c r="J3" s="590"/>
      <c r="K3" s="591"/>
      <c r="L3" s="592">
        <f>'Project Budget Overview'!E15</f>
        <v>0</v>
      </c>
      <c r="M3" s="593"/>
      <c r="N3" s="594"/>
      <c r="O3" s="583" t="s">
        <v>26</v>
      </c>
      <c r="P3" s="584"/>
      <c r="Q3" s="584"/>
      <c r="R3" s="140">
        <v>1</v>
      </c>
    </row>
    <row r="4" spans="1:18" s="175" customFormat="1" ht="39.75" customHeight="1" thickBot="1" x14ac:dyDescent="0.25">
      <c r="A4" s="72" t="s">
        <v>63</v>
      </c>
      <c r="B4" s="72" t="s">
        <v>64</v>
      </c>
      <c r="C4" s="33" t="s">
        <v>242</v>
      </c>
      <c r="D4" s="406" t="s">
        <v>23</v>
      </c>
      <c r="E4" s="408"/>
      <c r="F4" s="408"/>
      <c r="G4" s="407"/>
      <c r="H4" s="407"/>
      <c r="I4" s="407"/>
      <c r="J4" s="409"/>
      <c r="K4" s="33" t="s">
        <v>20</v>
      </c>
      <c r="L4" s="73" t="s">
        <v>128</v>
      </c>
      <c r="M4" s="73" t="s">
        <v>21</v>
      </c>
      <c r="N4" s="73" t="s">
        <v>19</v>
      </c>
      <c r="O4" s="74" t="s">
        <v>14</v>
      </c>
      <c r="P4" s="74" t="s">
        <v>15</v>
      </c>
      <c r="Q4" s="33" t="s">
        <v>13</v>
      </c>
      <c r="R4" s="74" t="s">
        <v>12</v>
      </c>
    </row>
    <row r="5" spans="1:18" s="175" customFormat="1" ht="14.25" customHeight="1" thickBot="1" x14ac:dyDescent="0.25">
      <c r="A5" s="228"/>
      <c r="B5" s="229"/>
      <c r="C5" s="230"/>
      <c r="D5" s="231"/>
      <c r="E5" s="596" t="s">
        <v>254</v>
      </c>
      <c r="F5" s="596"/>
      <c r="G5" s="59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9"/>
    </row>
    <row r="6" spans="1:18" ht="24.75" customHeight="1" thickBot="1" x14ac:dyDescent="0.25">
      <c r="A6" s="36"/>
      <c r="B6" s="37"/>
      <c r="C6" s="16" t="s">
        <v>129</v>
      </c>
      <c r="D6" s="227"/>
      <c r="E6" s="234" t="s">
        <v>253</v>
      </c>
      <c r="F6" s="234" t="s">
        <v>252</v>
      </c>
      <c r="G6" s="595" t="s">
        <v>278</v>
      </c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8"/>
    </row>
    <row r="7" spans="1:18" ht="23.1" customHeight="1" thickBot="1" x14ac:dyDescent="0.25">
      <c r="A7" s="490" t="s">
        <v>228</v>
      </c>
      <c r="B7" s="568" t="s">
        <v>70</v>
      </c>
      <c r="C7" s="218" t="s">
        <v>201</v>
      </c>
      <c r="D7" s="165" t="s">
        <v>0</v>
      </c>
      <c r="E7" s="248">
        <v>0</v>
      </c>
      <c r="F7" s="249">
        <v>0</v>
      </c>
      <c r="G7" s="372">
        <f>'Project Budget Overview'!B24</f>
        <v>0</v>
      </c>
      <c r="H7" s="373"/>
      <c r="I7" s="373"/>
      <c r="J7" s="374"/>
      <c r="K7" s="173">
        <f>'Project Budget Overview'!F24</f>
        <v>0</v>
      </c>
      <c r="L7" s="182"/>
      <c r="M7" s="183"/>
      <c r="N7" s="182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3.25" thickBot="1" x14ac:dyDescent="0.25">
      <c r="A8" s="491"/>
      <c r="B8" s="569"/>
      <c r="C8" s="219" t="s">
        <v>24</v>
      </c>
      <c r="D8" s="378" t="s">
        <v>233</v>
      </c>
      <c r="E8" s="379"/>
      <c r="F8" s="379"/>
      <c r="G8" s="380"/>
      <c r="H8" s="380"/>
      <c r="I8" s="380"/>
      <c r="J8" s="380"/>
      <c r="K8" s="380"/>
      <c r="L8" s="184">
        <f>L7*12</f>
        <v>0</v>
      </c>
      <c r="M8" s="185">
        <f>M7*9</f>
        <v>0</v>
      </c>
      <c r="N8" s="186">
        <f>N7*3</f>
        <v>0</v>
      </c>
      <c r="O8" s="11">
        <f>O7*0.2826</f>
        <v>0</v>
      </c>
      <c r="P8" s="11">
        <f>P7*0.2826</f>
        <v>0</v>
      </c>
      <c r="Q8" s="12">
        <f>Q7*0.2826</f>
        <v>0</v>
      </c>
      <c r="R8" s="13">
        <f t="shared" si="0"/>
        <v>0</v>
      </c>
    </row>
    <row r="9" spans="1:18" ht="23.25" thickBot="1" x14ac:dyDescent="0.25">
      <c r="A9" s="491"/>
      <c r="B9" s="569"/>
      <c r="C9" s="218" t="s">
        <v>201</v>
      </c>
      <c r="D9" s="165" t="s">
        <v>1</v>
      </c>
      <c r="E9" s="248">
        <v>0</v>
      </c>
      <c r="F9" s="249">
        <v>0</v>
      </c>
      <c r="G9" s="373">
        <f>'Project Budget Overview'!B25</f>
        <v>0</v>
      </c>
      <c r="H9" s="373"/>
      <c r="I9" s="373"/>
      <c r="J9" s="374"/>
      <c r="K9" s="173">
        <f>'Project Budget Overview'!F25</f>
        <v>0</v>
      </c>
      <c r="L9" s="182"/>
      <c r="M9" s="183"/>
      <c r="N9" s="182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3.25" thickBot="1" x14ac:dyDescent="0.25">
      <c r="A10" s="491"/>
      <c r="B10" s="569"/>
      <c r="C10" s="219" t="s">
        <v>24</v>
      </c>
      <c r="D10" s="378" t="s">
        <v>233</v>
      </c>
      <c r="E10" s="379"/>
      <c r="F10" s="379"/>
      <c r="G10" s="380"/>
      <c r="H10" s="380"/>
      <c r="I10" s="380"/>
      <c r="J10" s="380"/>
      <c r="K10" s="380"/>
      <c r="L10" s="184">
        <f>L9*12</f>
        <v>0</v>
      </c>
      <c r="M10" s="185">
        <f>M9*9</f>
        <v>0</v>
      </c>
      <c r="N10" s="186">
        <f>N9*3</f>
        <v>0</v>
      </c>
      <c r="O10" s="10">
        <f>O9*0.2826</f>
        <v>0</v>
      </c>
      <c r="P10" s="11">
        <f>P9*0.2826</f>
        <v>0</v>
      </c>
      <c r="Q10" s="12">
        <f>Q9*0.2826</f>
        <v>0</v>
      </c>
      <c r="R10" s="14">
        <f t="shared" si="0"/>
        <v>0</v>
      </c>
    </row>
    <row r="11" spans="1:18" ht="23.25" thickBot="1" x14ac:dyDescent="0.25">
      <c r="A11" s="491"/>
      <c r="B11" s="569"/>
      <c r="C11" s="218" t="s">
        <v>201</v>
      </c>
      <c r="D11" s="165" t="s">
        <v>2</v>
      </c>
      <c r="E11" s="248">
        <v>0</v>
      </c>
      <c r="F11" s="249">
        <v>0</v>
      </c>
      <c r="G11" s="373">
        <f>'Project Budget Overview'!B26</f>
        <v>0</v>
      </c>
      <c r="H11" s="373"/>
      <c r="I11" s="373"/>
      <c r="J11" s="374"/>
      <c r="K11" s="173">
        <f>'Project Budget Overview'!F26</f>
        <v>0</v>
      </c>
      <c r="L11" s="182"/>
      <c r="M11" s="183"/>
      <c r="N11" s="182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3.25" thickBot="1" x14ac:dyDescent="0.25">
      <c r="A12" s="491"/>
      <c r="B12" s="569"/>
      <c r="C12" s="219" t="s">
        <v>24</v>
      </c>
      <c r="D12" s="378" t="s">
        <v>233</v>
      </c>
      <c r="E12" s="379"/>
      <c r="F12" s="379"/>
      <c r="G12" s="380"/>
      <c r="H12" s="380"/>
      <c r="I12" s="380"/>
      <c r="J12" s="380"/>
      <c r="K12" s="380"/>
      <c r="L12" s="184">
        <f>L11*12</f>
        <v>0</v>
      </c>
      <c r="M12" s="185">
        <f>M11*9</f>
        <v>0</v>
      </c>
      <c r="N12" s="186">
        <f>N11*3</f>
        <v>0</v>
      </c>
      <c r="O12" s="10">
        <f>O11*0.2826</f>
        <v>0</v>
      </c>
      <c r="P12" s="11">
        <f>P11*0.2826</f>
        <v>0</v>
      </c>
      <c r="Q12" s="12">
        <f>Q11*0.2826</f>
        <v>0</v>
      </c>
      <c r="R12" s="14">
        <f t="shared" si="0"/>
        <v>0</v>
      </c>
    </row>
    <row r="13" spans="1:18" ht="23.25" thickBot="1" x14ac:dyDescent="0.25">
      <c r="A13" s="491"/>
      <c r="B13" s="569"/>
      <c r="C13" s="218" t="s">
        <v>201</v>
      </c>
      <c r="D13" s="165" t="s">
        <v>3</v>
      </c>
      <c r="E13" s="248">
        <v>0</v>
      </c>
      <c r="F13" s="249">
        <v>0</v>
      </c>
      <c r="G13" s="373">
        <f>'Project Budget Overview'!B27</f>
        <v>0</v>
      </c>
      <c r="H13" s="373"/>
      <c r="I13" s="373"/>
      <c r="J13" s="374"/>
      <c r="K13" s="173">
        <f>'Project Budget Overview'!F27</f>
        <v>0</v>
      </c>
      <c r="L13" s="182"/>
      <c r="M13" s="183"/>
      <c r="N13" s="182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3.25" thickBot="1" x14ac:dyDescent="0.25">
      <c r="A14" s="491"/>
      <c r="B14" s="569"/>
      <c r="C14" s="219" t="s">
        <v>24</v>
      </c>
      <c r="D14" s="378" t="s">
        <v>233</v>
      </c>
      <c r="E14" s="379"/>
      <c r="F14" s="379"/>
      <c r="G14" s="380"/>
      <c r="H14" s="380"/>
      <c r="I14" s="380"/>
      <c r="J14" s="380"/>
      <c r="K14" s="380"/>
      <c r="L14" s="184">
        <f>L13*12</f>
        <v>0</v>
      </c>
      <c r="M14" s="185">
        <f>M13*9</f>
        <v>0</v>
      </c>
      <c r="N14" s="186">
        <f>N13*3</f>
        <v>0</v>
      </c>
      <c r="O14" s="10">
        <f>O13*0.2826</f>
        <v>0</v>
      </c>
      <c r="P14" s="11">
        <f>P13*0.2826</f>
        <v>0</v>
      </c>
      <c r="Q14" s="12">
        <f>Q13*0.2826</f>
        <v>0</v>
      </c>
      <c r="R14" s="14">
        <f t="shared" si="0"/>
        <v>0</v>
      </c>
    </row>
    <row r="15" spans="1:18" ht="23.25" thickBot="1" x14ac:dyDescent="0.25">
      <c r="A15" s="491"/>
      <c r="B15" s="569"/>
      <c r="C15" s="218" t="s">
        <v>201</v>
      </c>
      <c r="D15" s="165" t="s">
        <v>4</v>
      </c>
      <c r="E15" s="248">
        <v>0</v>
      </c>
      <c r="F15" s="249">
        <v>0</v>
      </c>
      <c r="G15" s="373">
        <f>'Project Budget Overview'!B28</f>
        <v>0</v>
      </c>
      <c r="H15" s="373"/>
      <c r="I15" s="373"/>
      <c r="J15" s="374"/>
      <c r="K15" s="173">
        <f>'Project Budget Overview'!F28</f>
        <v>0</v>
      </c>
      <c r="L15" s="182"/>
      <c r="M15" s="183"/>
      <c r="N15" s="182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3.25" thickBot="1" x14ac:dyDescent="0.25">
      <c r="A16" s="491"/>
      <c r="B16" s="569"/>
      <c r="C16" s="219" t="s">
        <v>24</v>
      </c>
      <c r="D16" s="378" t="s">
        <v>233</v>
      </c>
      <c r="E16" s="379"/>
      <c r="F16" s="379"/>
      <c r="G16" s="380"/>
      <c r="H16" s="380"/>
      <c r="I16" s="380"/>
      <c r="J16" s="380"/>
      <c r="K16" s="380"/>
      <c r="L16" s="184">
        <f>L15*12</f>
        <v>0</v>
      </c>
      <c r="M16" s="185">
        <f>M15*9</f>
        <v>0</v>
      </c>
      <c r="N16" s="186">
        <f>N15*3</f>
        <v>0</v>
      </c>
      <c r="O16" s="10">
        <f>O15*0.2826</f>
        <v>0</v>
      </c>
      <c r="P16" s="11">
        <f>P15*0.2826</f>
        <v>0</v>
      </c>
      <c r="Q16" s="12">
        <f>Q15*0.2826</f>
        <v>0</v>
      </c>
      <c r="R16" s="14">
        <f t="shared" si="0"/>
        <v>0</v>
      </c>
    </row>
    <row r="17" spans="1:18" ht="23.25" thickBot="1" x14ac:dyDescent="0.25">
      <c r="A17" s="491"/>
      <c r="B17" s="569"/>
      <c r="C17" s="218" t="s">
        <v>201</v>
      </c>
      <c r="D17" s="165" t="s">
        <v>5</v>
      </c>
      <c r="E17" s="248">
        <v>0</v>
      </c>
      <c r="F17" s="249">
        <v>0</v>
      </c>
      <c r="G17" s="373">
        <f>'Project Budget Overview'!B29</f>
        <v>0</v>
      </c>
      <c r="H17" s="373"/>
      <c r="I17" s="373"/>
      <c r="J17" s="374"/>
      <c r="K17" s="173">
        <f>'Project Budget Overview'!F29</f>
        <v>0</v>
      </c>
      <c r="L17" s="182"/>
      <c r="M17" s="183"/>
      <c r="N17" s="182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3.25" thickBot="1" x14ac:dyDescent="0.25">
      <c r="A18" s="491"/>
      <c r="B18" s="569"/>
      <c r="C18" s="219" t="s">
        <v>24</v>
      </c>
      <c r="D18" s="378" t="s">
        <v>233</v>
      </c>
      <c r="E18" s="379"/>
      <c r="F18" s="379"/>
      <c r="G18" s="380"/>
      <c r="H18" s="380"/>
      <c r="I18" s="380"/>
      <c r="J18" s="380"/>
      <c r="K18" s="380"/>
      <c r="L18" s="184">
        <f>L17*12</f>
        <v>0</v>
      </c>
      <c r="M18" s="185">
        <f>M17*9</f>
        <v>0</v>
      </c>
      <c r="N18" s="186">
        <f>N17*3</f>
        <v>0</v>
      </c>
      <c r="O18" s="10">
        <f>O17*0.2826</f>
        <v>0</v>
      </c>
      <c r="P18" s="11">
        <f>P17*0.2826</f>
        <v>0</v>
      </c>
      <c r="Q18" s="12">
        <f>Q17*0.2826</f>
        <v>0</v>
      </c>
      <c r="R18" s="14">
        <f t="shared" si="0"/>
        <v>0</v>
      </c>
    </row>
    <row r="19" spans="1:18" ht="23.25" thickBot="1" x14ac:dyDescent="0.25">
      <c r="A19" s="491"/>
      <c r="B19" s="569"/>
      <c r="C19" s="218" t="s">
        <v>201</v>
      </c>
      <c r="D19" s="165" t="s">
        <v>214</v>
      </c>
      <c r="E19" s="248">
        <v>0</v>
      </c>
      <c r="F19" s="249">
        <v>0</v>
      </c>
      <c r="G19" s="373">
        <f>'Project Budget Overview'!B30</f>
        <v>0</v>
      </c>
      <c r="H19" s="373"/>
      <c r="I19" s="373"/>
      <c r="J19" s="374"/>
      <c r="K19" s="173">
        <f>'Project Budget Overview'!F30</f>
        <v>0</v>
      </c>
      <c r="L19" s="182"/>
      <c r="M19" s="183"/>
      <c r="N19" s="182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3.25" thickBot="1" x14ac:dyDescent="0.25">
      <c r="A20" s="491"/>
      <c r="B20" s="569"/>
      <c r="C20" s="219" t="s">
        <v>24</v>
      </c>
      <c r="D20" s="378" t="s">
        <v>233</v>
      </c>
      <c r="E20" s="379"/>
      <c r="F20" s="379"/>
      <c r="G20" s="380"/>
      <c r="H20" s="380"/>
      <c r="I20" s="380"/>
      <c r="J20" s="380"/>
      <c r="K20" s="380"/>
      <c r="L20" s="184">
        <f>L19*12</f>
        <v>0</v>
      </c>
      <c r="M20" s="185">
        <f>M19*9</f>
        <v>0</v>
      </c>
      <c r="N20" s="186">
        <f>N19*3</f>
        <v>0</v>
      </c>
      <c r="O20" s="10">
        <f>O19*0.2826</f>
        <v>0</v>
      </c>
      <c r="P20" s="11">
        <f>P19*0.2826</f>
        <v>0</v>
      </c>
      <c r="Q20" s="12">
        <f>Q19*0.2826</f>
        <v>0</v>
      </c>
      <c r="R20" s="14">
        <f t="shared" si="0"/>
        <v>0</v>
      </c>
    </row>
    <row r="21" spans="1:18" ht="23.25" thickBot="1" x14ac:dyDescent="0.25">
      <c r="A21" s="491"/>
      <c r="B21" s="569"/>
      <c r="C21" s="218" t="s">
        <v>201</v>
      </c>
      <c r="D21" s="165" t="s">
        <v>215</v>
      </c>
      <c r="E21" s="248">
        <v>0</v>
      </c>
      <c r="F21" s="249">
        <v>0</v>
      </c>
      <c r="G21" s="373">
        <f>'Project Budget Overview'!B31</f>
        <v>0</v>
      </c>
      <c r="H21" s="373"/>
      <c r="I21" s="373"/>
      <c r="J21" s="374"/>
      <c r="K21" s="173">
        <f>'Project Budget Overview'!F31</f>
        <v>0</v>
      </c>
      <c r="L21" s="182"/>
      <c r="M21" s="183"/>
      <c r="N21" s="182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3.25" thickBot="1" x14ac:dyDescent="0.25">
      <c r="A22" s="491"/>
      <c r="B22" s="569"/>
      <c r="C22" s="219" t="s">
        <v>24</v>
      </c>
      <c r="D22" s="378" t="s">
        <v>233</v>
      </c>
      <c r="E22" s="379"/>
      <c r="F22" s="379"/>
      <c r="G22" s="380"/>
      <c r="H22" s="380"/>
      <c r="I22" s="380"/>
      <c r="J22" s="380"/>
      <c r="K22" s="380"/>
      <c r="L22" s="184">
        <f>L21*12</f>
        <v>0</v>
      </c>
      <c r="M22" s="185">
        <f>M21*9</f>
        <v>0</v>
      </c>
      <c r="N22" s="186">
        <f>N21*3</f>
        <v>0</v>
      </c>
      <c r="O22" s="10">
        <f>O21*0.2826</f>
        <v>0</v>
      </c>
      <c r="P22" s="11">
        <f>P21*0.2826</f>
        <v>0</v>
      </c>
      <c r="Q22" s="12">
        <f>Q21*0.2826</f>
        <v>0</v>
      </c>
      <c r="R22" s="14">
        <f t="shared" si="0"/>
        <v>0</v>
      </c>
    </row>
    <row r="23" spans="1:18" ht="23.25" thickBot="1" x14ac:dyDescent="0.25">
      <c r="A23" s="491"/>
      <c r="B23" s="569"/>
      <c r="C23" s="218" t="s">
        <v>201</v>
      </c>
      <c r="D23" s="165" t="s">
        <v>216</v>
      </c>
      <c r="E23" s="248">
        <v>0</v>
      </c>
      <c r="F23" s="249">
        <v>0</v>
      </c>
      <c r="G23" s="373">
        <f>'Project Budget Overview'!B32</f>
        <v>0</v>
      </c>
      <c r="H23" s="373"/>
      <c r="I23" s="373"/>
      <c r="J23" s="374"/>
      <c r="K23" s="173">
        <f>'Project Budget Overview'!F32</f>
        <v>0</v>
      </c>
      <c r="L23" s="182"/>
      <c r="M23" s="183"/>
      <c r="N23" s="182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3.25" thickBot="1" x14ac:dyDescent="0.25">
      <c r="A24" s="491"/>
      <c r="B24" s="569"/>
      <c r="C24" s="219" t="s">
        <v>24</v>
      </c>
      <c r="D24" s="378" t="s">
        <v>233</v>
      </c>
      <c r="E24" s="379"/>
      <c r="F24" s="379"/>
      <c r="G24" s="380"/>
      <c r="H24" s="380"/>
      <c r="I24" s="380"/>
      <c r="J24" s="380"/>
      <c r="K24" s="380"/>
      <c r="L24" s="184">
        <f>L23*12</f>
        <v>0</v>
      </c>
      <c r="M24" s="185">
        <f>M23*9</f>
        <v>0</v>
      </c>
      <c r="N24" s="186">
        <f>N23*3</f>
        <v>0</v>
      </c>
      <c r="O24" s="10">
        <f>O23*0.2826</f>
        <v>0</v>
      </c>
      <c r="P24" s="11">
        <f>P23*0.2826</f>
        <v>0</v>
      </c>
      <c r="Q24" s="12">
        <f>Q23*0.2826</f>
        <v>0</v>
      </c>
      <c r="R24" s="14">
        <f t="shared" si="0"/>
        <v>0</v>
      </c>
    </row>
    <row r="25" spans="1:18" ht="23.25" thickBot="1" x14ac:dyDescent="0.25">
      <c r="A25" s="491"/>
      <c r="B25" s="569"/>
      <c r="C25" s="218" t="s">
        <v>201</v>
      </c>
      <c r="D25" s="165" t="s">
        <v>217</v>
      </c>
      <c r="E25" s="248">
        <v>0</v>
      </c>
      <c r="F25" s="249">
        <v>0</v>
      </c>
      <c r="G25" s="373">
        <f>'Project Budget Overview'!B33</f>
        <v>0</v>
      </c>
      <c r="H25" s="373"/>
      <c r="I25" s="373"/>
      <c r="J25" s="374"/>
      <c r="K25" s="173">
        <f>'Project Budget Overview'!F33</f>
        <v>0</v>
      </c>
      <c r="L25" s="182"/>
      <c r="M25" s="183"/>
      <c r="N25" s="182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3.25" thickBot="1" x14ac:dyDescent="0.25">
      <c r="A26" s="491"/>
      <c r="B26" s="569"/>
      <c r="C26" s="219" t="s">
        <v>24</v>
      </c>
      <c r="D26" s="378" t="s">
        <v>233</v>
      </c>
      <c r="E26" s="379"/>
      <c r="F26" s="379"/>
      <c r="G26" s="380"/>
      <c r="H26" s="380"/>
      <c r="I26" s="380"/>
      <c r="J26" s="380"/>
      <c r="K26" s="380"/>
      <c r="L26" s="184">
        <f>L25*12</f>
        <v>0</v>
      </c>
      <c r="M26" s="185">
        <f>M25*9</f>
        <v>0</v>
      </c>
      <c r="N26" s="186">
        <f>N25*3</f>
        <v>0</v>
      </c>
      <c r="O26" s="10">
        <f>O25*0.2826</f>
        <v>0</v>
      </c>
      <c r="P26" s="11">
        <f>P25*0.2826</f>
        <v>0</v>
      </c>
      <c r="Q26" s="12">
        <f>Q25*0.2826</f>
        <v>0</v>
      </c>
      <c r="R26" s="14">
        <f t="shared" si="0"/>
        <v>0</v>
      </c>
    </row>
    <row r="27" spans="1:18" ht="23.25" thickBot="1" x14ac:dyDescent="0.25">
      <c r="A27" s="491"/>
      <c r="B27" s="569"/>
      <c r="C27" s="218" t="s">
        <v>201</v>
      </c>
      <c r="D27" s="165" t="s">
        <v>218</v>
      </c>
      <c r="E27" s="248">
        <v>0</v>
      </c>
      <c r="F27" s="249">
        <v>0</v>
      </c>
      <c r="G27" s="373">
        <f>'Project Budget Overview'!B34</f>
        <v>0</v>
      </c>
      <c r="H27" s="373"/>
      <c r="I27" s="373"/>
      <c r="J27" s="374"/>
      <c r="K27" s="173">
        <f>'Project Budget Overview'!F34</f>
        <v>0</v>
      </c>
      <c r="L27" s="182"/>
      <c r="M27" s="183"/>
      <c r="N27" s="182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3.25" thickBot="1" x14ac:dyDescent="0.25">
      <c r="A28" s="491"/>
      <c r="B28" s="569"/>
      <c r="C28" s="219" t="s">
        <v>24</v>
      </c>
      <c r="D28" s="378" t="s">
        <v>233</v>
      </c>
      <c r="E28" s="379"/>
      <c r="F28" s="379"/>
      <c r="G28" s="380"/>
      <c r="H28" s="380"/>
      <c r="I28" s="380"/>
      <c r="J28" s="380"/>
      <c r="K28" s="380"/>
      <c r="L28" s="184">
        <f>L27*12</f>
        <v>0</v>
      </c>
      <c r="M28" s="185">
        <f>M27*9</f>
        <v>0</v>
      </c>
      <c r="N28" s="186">
        <f>N27*3</f>
        <v>0</v>
      </c>
      <c r="O28" s="10">
        <f>O27*0.2826</f>
        <v>0</v>
      </c>
      <c r="P28" s="11">
        <f>P27*0.2826</f>
        <v>0</v>
      </c>
      <c r="Q28" s="12">
        <f>Q27*0.2826</f>
        <v>0</v>
      </c>
      <c r="R28" s="14">
        <f t="shared" si="0"/>
        <v>0</v>
      </c>
    </row>
    <row r="29" spans="1:18" ht="23.25" thickBot="1" x14ac:dyDescent="0.25">
      <c r="A29" s="491"/>
      <c r="B29" s="569"/>
      <c r="C29" s="218" t="s">
        <v>201</v>
      </c>
      <c r="D29" s="165" t="s">
        <v>219</v>
      </c>
      <c r="E29" s="248">
        <v>0</v>
      </c>
      <c r="F29" s="249">
        <v>0</v>
      </c>
      <c r="G29" s="372">
        <f>'Project Budget Overview'!B35</f>
        <v>0</v>
      </c>
      <c r="H29" s="373"/>
      <c r="I29" s="373"/>
      <c r="J29" s="374"/>
      <c r="K29" s="173">
        <f>'Project Budget Overview'!F35</f>
        <v>0</v>
      </c>
      <c r="L29" s="182"/>
      <c r="M29" s="183"/>
      <c r="N29" s="182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3.25" thickBot="1" x14ac:dyDescent="0.25">
      <c r="A30" s="491"/>
      <c r="B30" s="569"/>
      <c r="C30" s="219" t="s">
        <v>24</v>
      </c>
      <c r="D30" s="378" t="s">
        <v>233</v>
      </c>
      <c r="E30" s="379"/>
      <c r="F30" s="379"/>
      <c r="G30" s="380"/>
      <c r="H30" s="380"/>
      <c r="I30" s="380"/>
      <c r="J30" s="380"/>
      <c r="K30" s="380"/>
      <c r="L30" s="184">
        <f>L29*12</f>
        <v>0</v>
      </c>
      <c r="M30" s="185">
        <f>M29*9</f>
        <v>0</v>
      </c>
      <c r="N30" s="186">
        <f>N29*3</f>
        <v>0</v>
      </c>
      <c r="O30" s="10">
        <f>O29*0.2826</f>
        <v>0</v>
      </c>
      <c r="P30" s="11">
        <f>P29*0.2826</f>
        <v>0</v>
      </c>
      <c r="Q30" s="12">
        <f>Q29*0.2826</f>
        <v>0</v>
      </c>
      <c r="R30" s="14">
        <f t="shared" si="0"/>
        <v>0</v>
      </c>
    </row>
    <row r="31" spans="1:18" ht="23.25" thickBot="1" x14ac:dyDescent="0.25">
      <c r="A31" s="491"/>
      <c r="B31" s="569"/>
      <c r="C31" s="218" t="s">
        <v>201</v>
      </c>
      <c r="D31" s="165" t="s">
        <v>220</v>
      </c>
      <c r="E31" s="248">
        <v>0</v>
      </c>
      <c r="F31" s="249">
        <v>0</v>
      </c>
      <c r="G31" s="373">
        <f>'Project Budget Overview'!B36</f>
        <v>0</v>
      </c>
      <c r="H31" s="373"/>
      <c r="I31" s="373"/>
      <c r="J31" s="374"/>
      <c r="K31" s="173">
        <f>'Project Budget Overview'!F36</f>
        <v>0</v>
      </c>
      <c r="L31" s="182"/>
      <c r="M31" s="183"/>
      <c r="N31" s="182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3.25" thickBot="1" x14ac:dyDescent="0.25">
      <c r="A32" s="491"/>
      <c r="B32" s="569"/>
      <c r="C32" s="219" t="s">
        <v>24</v>
      </c>
      <c r="D32" s="378" t="s">
        <v>233</v>
      </c>
      <c r="E32" s="379"/>
      <c r="F32" s="379"/>
      <c r="G32" s="380"/>
      <c r="H32" s="380"/>
      <c r="I32" s="380"/>
      <c r="J32" s="380"/>
      <c r="K32" s="380"/>
      <c r="L32" s="184">
        <f>L31*12</f>
        <v>0</v>
      </c>
      <c r="M32" s="185">
        <f>M31*9</f>
        <v>0</v>
      </c>
      <c r="N32" s="186">
        <f>N31*3</f>
        <v>0</v>
      </c>
      <c r="O32" s="10">
        <f>O31*0.2826</f>
        <v>0</v>
      </c>
      <c r="P32" s="11">
        <f>P31*0.2826</f>
        <v>0</v>
      </c>
      <c r="Q32" s="12">
        <f>Q31*0.2826</f>
        <v>0</v>
      </c>
      <c r="R32" s="14">
        <f t="shared" si="0"/>
        <v>0</v>
      </c>
    </row>
    <row r="33" spans="1:18" ht="23.25" thickBot="1" x14ac:dyDescent="0.25">
      <c r="A33" s="491"/>
      <c r="B33" s="569"/>
      <c r="C33" s="218" t="s">
        <v>201</v>
      </c>
      <c r="D33" s="165" t="s">
        <v>221</v>
      </c>
      <c r="E33" s="248">
        <v>0</v>
      </c>
      <c r="F33" s="249">
        <v>0</v>
      </c>
      <c r="G33" s="373">
        <f>'Project Budget Overview'!B37</f>
        <v>0</v>
      </c>
      <c r="H33" s="373"/>
      <c r="I33" s="373"/>
      <c r="J33" s="374"/>
      <c r="K33" s="173">
        <f>'Project Budget Overview'!F37</f>
        <v>0</v>
      </c>
      <c r="L33" s="182"/>
      <c r="M33" s="183"/>
      <c r="N33" s="182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3.25" thickBot="1" x14ac:dyDescent="0.25">
      <c r="A34" s="491"/>
      <c r="B34" s="569"/>
      <c r="C34" s="219" t="s">
        <v>24</v>
      </c>
      <c r="D34" s="378" t="s">
        <v>233</v>
      </c>
      <c r="E34" s="379"/>
      <c r="F34" s="379"/>
      <c r="G34" s="380"/>
      <c r="H34" s="380"/>
      <c r="I34" s="380"/>
      <c r="J34" s="380"/>
      <c r="K34" s="380"/>
      <c r="L34" s="184">
        <f>L33*12</f>
        <v>0</v>
      </c>
      <c r="M34" s="185">
        <f>M33*9</f>
        <v>0</v>
      </c>
      <c r="N34" s="186">
        <f>N33*3</f>
        <v>0</v>
      </c>
      <c r="O34" s="10">
        <f>O33*0.2826</f>
        <v>0</v>
      </c>
      <c r="P34" s="11">
        <f>P33*0.2826</f>
        <v>0</v>
      </c>
      <c r="Q34" s="12">
        <f>Q33*0.2826</f>
        <v>0</v>
      </c>
      <c r="R34" s="14">
        <f t="shared" si="0"/>
        <v>0</v>
      </c>
    </row>
    <row r="35" spans="1:18" ht="23.25" thickBot="1" x14ac:dyDescent="0.25">
      <c r="A35" s="491"/>
      <c r="B35" s="569"/>
      <c r="C35" s="218" t="s">
        <v>201</v>
      </c>
      <c r="D35" s="165" t="s">
        <v>222</v>
      </c>
      <c r="E35" s="248">
        <v>0</v>
      </c>
      <c r="F35" s="249">
        <v>0</v>
      </c>
      <c r="G35" s="373">
        <f>'Project Budget Overview'!B38</f>
        <v>0</v>
      </c>
      <c r="H35" s="373"/>
      <c r="I35" s="373"/>
      <c r="J35" s="374"/>
      <c r="K35" s="173">
        <f>'Project Budget Overview'!F38</f>
        <v>0</v>
      </c>
      <c r="L35" s="182"/>
      <c r="M35" s="183"/>
      <c r="N35" s="182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3.25" thickBot="1" x14ac:dyDescent="0.25">
      <c r="A36" s="598">
        <f>R73</f>
        <v>0</v>
      </c>
      <c r="B36" s="569"/>
      <c r="C36" s="219" t="s">
        <v>24</v>
      </c>
      <c r="D36" s="378" t="s">
        <v>233</v>
      </c>
      <c r="E36" s="380"/>
      <c r="F36" s="380"/>
      <c r="G36" s="380"/>
      <c r="H36" s="380"/>
      <c r="I36" s="380"/>
      <c r="J36" s="380"/>
      <c r="K36" s="380"/>
      <c r="L36" s="184">
        <f>L35*12</f>
        <v>0</v>
      </c>
      <c r="M36" s="185">
        <f>M35*9</f>
        <v>0</v>
      </c>
      <c r="N36" s="186">
        <f>N35*3</f>
        <v>0</v>
      </c>
      <c r="O36" s="10">
        <f>O35*0.2826</f>
        <v>0</v>
      </c>
      <c r="P36" s="11">
        <f>P35*0.2826</f>
        <v>0</v>
      </c>
      <c r="Q36" s="12">
        <f>Q35*0.2826</f>
        <v>0</v>
      </c>
      <c r="R36" s="14">
        <f t="shared" si="0"/>
        <v>0</v>
      </c>
    </row>
    <row r="37" spans="1:18" ht="23.1" customHeight="1" thickBot="1" x14ac:dyDescent="0.25">
      <c r="A37" s="598"/>
      <c r="B37" s="569"/>
      <c r="C37" s="218" t="s">
        <v>201</v>
      </c>
      <c r="D37" s="165" t="s">
        <v>223</v>
      </c>
      <c r="E37" s="248">
        <f>'Project Budget Overview'!B39</f>
        <v>0</v>
      </c>
      <c r="F37" s="249">
        <v>0</v>
      </c>
      <c r="G37" s="373">
        <f>'Project Budget Overview'!B39</f>
        <v>0</v>
      </c>
      <c r="H37" s="373"/>
      <c r="I37" s="373"/>
      <c r="J37" s="374"/>
      <c r="K37" s="173">
        <f>'Project Budget Overview'!F39</f>
        <v>0</v>
      </c>
      <c r="L37" s="182"/>
      <c r="M37" s="183"/>
      <c r="N37" s="182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25" customHeight="1" thickBot="1" x14ac:dyDescent="0.25">
      <c r="A38" s="598"/>
      <c r="B38" s="569"/>
      <c r="C38" s="219" t="s">
        <v>24</v>
      </c>
      <c r="D38" s="378" t="s">
        <v>232</v>
      </c>
      <c r="E38" s="380"/>
      <c r="F38" s="380"/>
      <c r="G38" s="380"/>
      <c r="H38" s="380"/>
      <c r="I38" s="380"/>
      <c r="J38" s="380"/>
      <c r="K38" s="380"/>
      <c r="L38" s="184">
        <f>L37*12</f>
        <v>0</v>
      </c>
      <c r="M38" s="185">
        <f>M37*9</f>
        <v>0</v>
      </c>
      <c r="N38" s="186">
        <f>N37*3</f>
        <v>0</v>
      </c>
      <c r="O38" s="10">
        <f>O37*0.2826</f>
        <v>0</v>
      </c>
      <c r="P38" s="11">
        <f>P37*0.2826</f>
        <v>0</v>
      </c>
      <c r="Q38" s="12">
        <f>Q37*0.2826</f>
        <v>0</v>
      </c>
      <c r="R38" s="14">
        <f t="shared" si="0"/>
        <v>0</v>
      </c>
    </row>
    <row r="39" spans="1:18" ht="23.1" customHeight="1" thickBot="1" x14ac:dyDescent="0.25">
      <c r="A39" s="598"/>
      <c r="B39" s="569"/>
      <c r="C39" s="218" t="s">
        <v>201</v>
      </c>
      <c r="D39" s="165" t="s">
        <v>224</v>
      </c>
      <c r="E39" s="248">
        <f>'Project Budget Overview'!B40</f>
        <v>0</v>
      </c>
      <c r="F39" s="249">
        <v>0</v>
      </c>
      <c r="G39" s="373">
        <f>'Project Budget Overview'!B40</f>
        <v>0</v>
      </c>
      <c r="H39" s="373"/>
      <c r="I39" s="373"/>
      <c r="J39" s="374"/>
      <c r="K39" s="173">
        <f>'Project Budget Overview'!F40</f>
        <v>0</v>
      </c>
      <c r="L39" s="182"/>
      <c r="M39" s="183"/>
      <c r="N39" s="182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25" customHeight="1" thickBot="1" x14ac:dyDescent="0.25">
      <c r="A40" s="598"/>
      <c r="B40" s="569"/>
      <c r="C40" s="219" t="s">
        <v>24</v>
      </c>
      <c r="D40" s="378" t="s">
        <v>232</v>
      </c>
      <c r="E40" s="380"/>
      <c r="F40" s="380"/>
      <c r="G40" s="380"/>
      <c r="H40" s="380"/>
      <c r="I40" s="380"/>
      <c r="J40" s="380"/>
      <c r="K40" s="380"/>
      <c r="L40" s="184">
        <f>L39*12</f>
        <v>0</v>
      </c>
      <c r="M40" s="185">
        <f>M39*9</f>
        <v>0</v>
      </c>
      <c r="N40" s="186">
        <f>N39*3</f>
        <v>0</v>
      </c>
      <c r="O40" s="10">
        <f>O39*0.2826</f>
        <v>0</v>
      </c>
      <c r="P40" s="11">
        <f>P39*0.2826</f>
        <v>0</v>
      </c>
      <c r="Q40" s="12">
        <f>Q39*0.2826</f>
        <v>0</v>
      </c>
      <c r="R40" s="14">
        <f t="shared" si="0"/>
        <v>0</v>
      </c>
    </row>
    <row r="41" spans="1:18" ht="23.1" customHeight="1" thickBot="1" x14ac:dyDescent="0.25">
      <c r="A41" s="598"/>
      <c r="B41" s="569"/>
      <c r="C41" s="218" t="s">
        <v>201</v>
      </c>
      <c r="D41" s="165" t="s">
        <v>225</v>
      </c>
      <c r="E41" s="248">
        <f>'Project Budget Overview'!B41</f>
        <v>0</v>
      </c>
      <c r="F41" s="249">
        <v>0</v>
      </c>
      <c r="G41" s="373">
        <f>'Project Budget Overview'!B41</f>
        <v>0</v>
      </c>
      <c r="H41" s="373"/>
      <c r="I41" s="373"/>
      <c r="J41" s="374"/>
      <c r="K41" s="173">
        <f>'Project Budget Overview'!F41</f>
        <v>0</v>
      </c>
      <c r="L41" s="182"/>
      <c r="M41" s="183"/>
      <c r="N41" s="182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25" customHeight="1" thickBot="1" x14ac:dyDescent="0.25">
      <c r="A42" s="598"/>
      <c r="B42" s="569"/>
      <c r="C42" s="219" t="s">
        <v>24</v>
      </c>
      <c r="D42" s="378" t="s">
        <v>232</v>
      </c>
      <c r="E42" s="380"/>
      <c r="F42" s="380"/>
      <c r="G42" s="380"/>
      <c r="H42" s="380"/>
      <c r="I42" s="380"/>
      <c r="J42" s="380"/>
      <c r="K42" s="380"/>
      <c r="L42" s="184">
        <f>L41*12</f>
        <v>0</v>
      </c>
      <c r="M42" s="185">
        <f>M41*9</f>
        <v>0</v>
      </c>
      <c r="N42" s="186">
        <f>N41*3</f>
        <v>0</v>
      </c>
      <c r="O42" s="10">
        <f>O41*0.2826</f>
        <v>0</v>
      </c>
      <c r="P42" s="11">
        <f>P41*0.2826</f>
        <v>0</v>
      </c>
      <c r="Q42" s="12">
        <f>Q41*0.2826</f>
        <v>0</v>
      </c>
      <c r="R42" s="14">
        <f t="shared" si="0"/>
        <v>0</v>
      </c>
    </row>
    <row r="43" spans="1:18" ht="23.1" customHeight="1" thickBot="1" x14ac:dyDescent="0.25">
      <c r="A43" s="598"/>
      <c r="B43" s="569"/>
      <c r="C43" s="218" t="s">
        <v>201</v>
      </c>
      <c r="D43" s="165" t="s">
        <v>226</v>
      </c>
      <c r="E43" s="248">
        <f>'Project Budget Overview'!B42</f>
        <v>0</v>
      </c>
      <c r="F43" s="249">
        <v>0</v>
      </c>
      <c r="G43" s="373">
        <f>'Project Budget Overview'!B42</f>
        <v>0</v>
      </c>
      <c r="H43" s="373"/>
      <c r="I43" s="373"/>
      <c r="J43" s="374"/>
      <c r="K43" s="173">
        <f>'Project Budget Overview'!F42</f>
        <v>0</v>
      </c>
      <c r="L43" s="182"/>
      <c r="M43" s="183"/>
      <c r="N43" s="182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25" customHeight="1" thickBot="1" x14ac:dyDescent="0.25">
      <c r="A44" s="598"/>
      <c r="B44" s="569"/>
      <c r="C44" s="219" t="s">
        <v>24</v>
      </c>
      <c r="D44" s="378" t="s">
        <v>232</v>
      </c>
      <c r="E44" s="380"/>
      <c r="F44" s="380"/>
      <c r="G44" s="380"/>
      <c r="H44" s="380"/>
      <c r="I44" s="380"/>
      <c r="J44" s="380"/>
      <c r="K44" s="380"/>
      <c r="L44" s="184">
        <f>L43*12</f>
        <v>0</v>
      </c>
      <c r="M44" s="185">
        <f>M43*9</f>
        <v>0</v>
      </c>
      <c r="N44" s="186">
        <f>N43*3</f>
        <v>0</v>
      </c>
      <c r="O44" s="10">
        <f>O43*0.2826</f>
        <v>0</v>
      </c>
      <c r="P44" s="11">
        <f>P43*0.2826</f>
        <v>0</v>
      </c>
      <c r="Q44" s="12">
        <f>Q43*0.2826</f>
        <v>0</v>
      </c>
      <c r="R44" s="14">
        <f t="shared" si="0"/>
        <v>0</v>
      </c>
    </row>
    <row r="45" spans="1:18" ht="23.1" customHeight="1" thickBot="1" x14ac:dyDescent="0.25">
      <c r="A45" s="598"/>
      <c r="B45" s="569"/>
      <c r="C45" s="218" t="s">
        <v>201</v>
      </c>
      <c r="D45" s="165" t="s">
        <v>227</v>
      </c>
      <c r="E45" s="248">
        <f>'Project Budget Overview'!B43</f>
        <v>0</v>
      </c>
      <c r="F45" s="249">
        <v>0</v>
      </c>
      <c r="G45" s="373">
        <f>'Project Budget Overview'!B43</f>
        <v>0</v>
      </c>
      <c r="H45" s="373"/>
      <c r="I45" s="373"/>
      <c r="J45" s="374"/>
      <c r="K45" s="173">
        <f>'Project Budget Overview'!F43</f>
        <v>0</v>
      </c>
      <c r="L45" s="182"/>
      <c r="M45" s="183"/>
      <c r="N45" s="182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25" customHeight="1" thickBot="1" x14ac:dyDescent="0.25">
      <c r="A46" s="598"/>
      <c r="B46" s="569"/>
      <c r="C46" s="219" t="s">
        <v>24</v>
      </c>
      <c r="D46" s="378" t="s">
        <v>232</v>
      </c>
      <c r="E46" s="380"/>
      <c r="F46" s="380"/>
      <c r="G46" s="380"/>
      <c r="H46" s="380"/>
      <c r="I46" s="380"/>
      <c r="J46" s="380"/>
      <c r="K46" s="380"/>
      <c r="L46" s="184">
        <f>L45*12</f>
        <v>0</v>
      </c>
      <c r="M46" s="185">
        <f>M45*9</f>
        <v>0</v>
      </c>
      <c r="N46" s="186">
        <f>N45*3</f>
        <v>0</v>
      </c>
      <c r="O46" s="10">
        <f>O45*0.2826</f>
        <v>0</v>
      </c>
      <c r="P46" s="11">
        <f>P45*0.2826</f>
        <v>0</v>
      </c>
      <c r="Q46" s="12">
        <f>Q45*0.2826</f>
        <v>0</v>
      </c>
      <c r="R46" s="14">
        <f t="shared" si="0"/>
        <v>0</v>
      </c>
    </row>
    <row r="47" spans="1:18" s="177" customFormat="1" ht="13.5" thickBot="1" x14ac:dyDescent="0.25">
      <c r="A47" s="598"/>
      <c r="B47" s="569"/>
      <c r="C47" s="220" t="s">
        <v>130</v>
      </c>
      <c r="D47" s="576" t="s">
        <v>276</v>
      </c>
      <c r="E47" s="577"/>
      <c r="F47" s="577"/>
      <c r="G47" s="578"/>
      <c r="H47" s="578"/>
      <c r="I47" s="578"/>
      <c r="J47" s="578"/>
      <c r="K47" s="578"/>
      <c r="L47" s="578"/>
      <c r="M47" s="578"/>
      <c r="N47" s="578"/>
      <c r="O47" s="578"/>
      <c r="P47" s="578"/>
      <c r="Q47" s="578"/>
      <c r="R47" s="579"/>
    </row>
    <row r="48" spans="1:18" ht="23.1" customHeight="1" thickBot="1" x14ac:dyDescent="0.25">
      <c r="A48" s="598"/>
      <c r="B48" s="569"/>
      <c r="C48" s="218" t="s">
        <v>202</v>
      </c>
      <c r="D48" s="165" t="s">
        <v>0</v>
      </c>
      <c r="E48" s="248">
        <v>0</v>
      </c>
      <c r="F48" s="249">
        <v>0</v>
      </c>
      <c r="G48" s="373">
        <f>'Project Budget Overview'!B46</f>
        <v>0</v>
      </c>
      <c r="H48" s="373"/>
      <c r="I48" s="373"/>
      <c r="J48" s="374"/>
      <c r="K48" s="173">
        <f>'Project Budget Overview'!F46</f>
        <v>0</v>
      </c>
      <c r="L48" s="182"/>
      <c r="M48" s="183"/>
      <c r="N48" s="182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3.25" thickBot="1" x14ac:dyDescent="0.25">
      <c r="A49" s="598"/>
      <c r="B49" s="569"/>
      <c r="C49" s="219" t="s">
        <v>24</v>
      </c>
      <c r="D49" s="378" t="s">
        <v>233</v>
      </c>
      <c r="E49" s="379"/>
      <c r="F49" s="379"/>
      <c r="G49" s="380"/>
      <c r="H49" s="380"/>
      <c r="I49" s="380"/>
      <c r="J49" s="380"/>
      <c r="K49" s="380"/>
      <c r="L49" s="184">
        <f>L48*12</f>
        <v>0</v>
      </c>
      <c r="M49" s="185">
        <f>M48*9</f>
        <v>0</v>
      </c>
      <c r="N49" s="186">
        <f>N48*3</f>
        <v>0</v>
      </c>
      <c r="O49" s="10">
        <f>O48*0.558</f>
        <v>0</v>
      </c>
      <c r="P49" s="10">
        <f>P48*0.558</f>
        <v>0</v>
      </c>
      <c r="Q49" s="10">
        <f>Q48*0.558</f>
        <v>0</v>
      </c>
      <c r="R49" s="14">
        <f t="shared" si="1"/>
        <v>0</v>
      </c>
    </row>
    <row r="50" spans="1:18" ht="23.1" customHeight="1" thickBot="1" x14ac:dyDescent="0.25">
      <c r="A50" s="598"/>
      <c r="B50" s="569"/>
      <c r="C50" s="218" t="s">
        <v>202</v>
      </c>
      <c r="D50" s="165" t="s">
        <v>1</v>
      </c>
      <c r="E50" s="248">
        <v>0</v>
      </c>
      <c r="F50" s="249">
        <v>0</v>
      </c>
      <c r="G50" s="373">
        <f>'Project Budget Overview'!B47</f>
        <v>0</v>
      </c>
      <c r="H50" s="373"/>
      <c r="I50" s="373"/>
      <c r="J50" s="374"/>
      <c r="K50" s="173">
        <f>'Project Budget Overview'!F47</f>
        <v>0</v>
      </c>
      <c r="L50" s="182"/>
      <c r="M50" s="183"/>
      <c r="N50" s="182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3.25" thickBot="1" x14ac:dyDescent="0.25">
      <c r="A51" s="598"/>
      <c r="B51" s="569"/>
      <c r="C51" s="221" t="s">
        <v>24</v>
      </c>
      <c r="D51" s="378" t="s">
        <v>233</v>
      </c>
      <c r="E51" s="379"/>
      <c r="F51" s="379"/>
      <c r="G51" s="380"/>
      <c r="H51" s="380"/>
      <c r="I51" s="380"/>
      <c r="J51" s="380"/>
      <c r="K51" s="380"/>
      <c r="L51" s="184">
        <f>L50*12</f>
        <v>0</v>
      </c>
      <c r="M51" s="185">
        <f>M50*9</f>
        <v>0</v>
      </c>
      <c r="N51" s="186">
        <f>N50*3</f>
        <v>0</v>
      </c>
      <c r="O51" s="10">
        <f>O50*0.558</f>
        <v>0</v>
      </c>
      <c r="P51" s="10">
        <f>P50*0.558</f>
        <v>0</v>
      </c>
      <c r="Q51" s="10">
        <f>Q50*0.558</f>
        <v>0</v>
      </c>
      <c r="R51" s="34">
        <f t="shared" si="1"/>
        <v>0</v>
      </c>
    </row>
    <row r="52" spans="1:18" ht="23.1" customHeight="1" thickBot="1" x14ac:dyDescent="0.25">
      <c r="A52" s="598"/>
      <c r="B52" s="569"/>
      <c r="C52" s="218" t="s">
        <v>202</v>
      </c>
      <c r="D52" s="165" t="s">
        <v>2</v>
      </c>
      <c r="E52" s="248">
        <v>0</v>
      </c>
      <c r="F52" s="249">
        <v>0</v>
      </c>
      <c r="G52" s="373">
        <f>'Project Budget Overview'!B48</f>
        <v>0</v>
      </c>
      <c r="H52" s="373"/>
      <c r="I52" s="373"/>
      <c r="J52" s="374"/>
      <c r="K52" s="173">
        <f>'Project Budget Overview'!F48</f>
        <v>0</v>
      </c>
      <c r="L52" s="182"/>
      <c r="M52" s="183"/>
      <c r="N52" s="182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3.25" thickBot="1" x14ac:dyDescent="0.25">
      <c r="A53" s="598"/>
      <c r="B53" s="569"/>
      <c r="C53" s="219" t="s">
        <v>24</v>
      </c>
      <c r="D53" s="378" t="s">
        <v>233</v>
      </c>
      <c r="E53" s="379"/>
      <c r="F53" s="379"/>
      <c r="G53" s="380"/>
      <c r="H53" s="380"/>
      <c r="I53" s="380"/>
      <c r="J53" s="380"/>
      <c r="K53" s="380"/>
      <c r="L53" s="184">
        <f>L52*12</f>
        <v>0</v>
      </c>
      <c r="M53" s="185">
        <f>M52*9</f>
        <v>0</v>
      </c>
      <c r="N53" s="186">
        <f>N52*3</f>
        <v>0</v>
      </c>
      <c r="O53" s="10">
        <f>O52*0.558</f>
        <v>0</v>
      </c>
      <c r="P53" s="10">
        <f>P52*0.558</f>
        <v>0</v>
      </c>
      <c r="Q53" s="10">
        <f>Q52*0.558</f>
        <v>0</v>
      </c>
      <c r="R53" s="14">
        <f t="shared" si="1"/>
        <v>0</v>
      </c>
    </row>
    <row r="54" spans="1:18" ht="23.1" customHeight="1" thickBot="1" x14ac:dyDescent="0.25">
      <c r="A54" s="598"/>
      <c r="B54" s="569"/>
      <c r="C54" s="218" t="s">
        <v>202</v>
      </c>
      <c r="D54" s="165" t="s">
        <v>3</v>
      </c>
      <c r="E54" s="248">
        <v>0</v>
      </c>
      <c r="F54" s="249">
        <v>0</v>
      </c>
      <c r="G54" s="373">
        <f>'Project Budget Overview'!B49</f>
        <v>0</v>
      </c>
      <c r="H54" s="373"/>
      <c r="I54" s="373"/>
      <c r="J54" s="374"/>
      <c r="K54" s="173">
        <f>'Project Budget Overview'!F49</f>
        <v>0</v>
      </c>
      <c r="L54" s="182"/>
      <c r="M54" s="183"/>
      <c r="N54" s="182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3.25" thickBot="1" x14ac:dyDescent="0.25">
      <c r="A55" s="598"/>
      <c r="B55" s="570"/>
      <c r="C55" s="219" t="s">
        <v>24</v>
      </c>
      <c r="D55" s="378" t="s">
        <v>233</v>
      </c>
      <c r="E55" s="380"/>
      <c r="F55" s="380"/>
      <c r="G55" s="380"/>
      <c r="H55" s="380"/>
      <c r="I55" s="380"/>
      <c r="J55" s="380"/>
      <c r="K55" s="380"/>
      <c r="L55" s="184">
        <f>L54*12</f>
        <v>0</v>
      </c>
      <c r="M55" s="185">
        <f>M54*9</f>
        <v>0</v>
      </c>
      <c r="N55" s="186">
        <f>N54*3</f>
        <v>0</v>
      </c>
      <c r="O55" s="10">
        <f>O54*0.558</f>
        <v>0</v>
      </c>
      <c r="P55" s="10">
        <f>P54*0.558</f>
        <v>0</v>
      </c>
      <c r="Q55" s="10">
        <f>Q54*0.558</f>
        <v>0</v>
      </c>
      <c r="R55" s="13">
        <f t="shared" si="1"/>
        <v>0</v>
      </c>
    </row>
    <row r="56" spans="1:18" ht="23.1" customHeight="1" thickBot="1" x14ac:dyDescent="0.25">
      <c r="A56" s="598"/>
      <c r="B56" s="172"/>
      <c r="C56" s="218" t="s">
        <v>202</v>
      </c>
      <c r="D56" s="165" t="s">
        <v>4</v>
      </c>
      <c r="E56" s="248">
        <f>'Project Budget Overview'!B50</f>
        <v>0</v>
      </c>
      <c r="F56" s="249">
        <v>0</v>
      </c>
      <c r="G56" s="373">
        <f>'Project Budget Overview'!B50</f>
        <v>0</v>
      </c>
      <c r="H56" s="373"/>
      <c r="I56" s="373"/>
      <c r="J56" s="374"/>
      <c r="K56" s="173">
        <f>'Project Budget Overview'!F50</f>
        <v>0</v>
      </c>
      <c r="L56" s="182"/>
      <c r="M56" s="183"/>
      <c r="N56" s="182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25" customHeight="1" thickBot="1" x14ac:dyDescent="0.25">
      <c r="A57" s="598"/>
      <c r="B57" s="172"/>
      <c r="C57" s="219" t="s">
        <v>24</v>
      </c>
      <c r="D57" s="378" t="s">
        <v>232</v>
      </c>
      <c r="E57" s="380"/>
      <c r="F57" s="380"/>
      <c r="G57" s="380"/>
      <c r="H57" s="380"/>
      <c r="I57" s="380"/>
      <c r="J57" s="380"/>
      <c r="K57" s="380"/>
      <c r="L57" s="184">
        <f>L56*12</f>
        <v>0</v>
      </c>
      <c r="M57" s="185">
        <f>M56*9</f>
        <v>0</v>
      </c>
      <c r="N57" s="186">
        <f>N56*3</f>
        <v>0</v>
      </c>
      <c r="O57" s="10">
        <f>O56*0.558</f>
        <v>0</v>
      </c>
      <c r="P57" s="10">
        <f>P56*0.558</f>
        <v>0</v>
      </c>
      <c r="Q57" s="10">
        <f>Q56*0.558</f>
        <v>0</v>
      </c>
      <c r="R57" s="14">
        <f t="shared" si="0"/>
        <v>0</v>
      </c>
    </row>
    <row r="58" spans="1:18" ht="23.1" customHeight="1" thickBot="1" x14ac:dyDescent="0.25">
      <c r="A58" s="598"/>
      <c r="B58" s="172"/>
      <c r="C58" s="218" t="s">
        <v>202</v>
      </c>
      <c r="D58" s="165" t="s">
        <v>5</v>
      </c>
      <c r="E58" s="248">
        <f>'Project Budget Overview'!B51</f>
        <v>0</v>
      </c>
      <c r="F58" s="249">
        <v>0</v>
      </c>
      <c r="G58" s="373">
        <f>'Project Budget Overview'!B51</f>
        <v>0</v>
      </c>
      <c r="H58" s="373"/>
      <c r="I58" s="373"/>
      <c r="J58" s="374"/>
      <c r="K58" s="173">
        <f>'Project Budget Overview'!F51</f>
        <v>0</v>
      </c>
      <c r="L58" s="182"/>
      <c r="M58" s="183"/>
      <c r="N58" s="182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25" customHeight="1" thickBot="1" x14ac:dyDescent="0.25">
      <c r="A59" s="598"/>
      <c r="B59" s="172"/>
      <c r="C59" s="221" t="s">
        <v>24</v>
      </c>
      <c r="D59" s="392" t="s">
        <v>232</v>
      </c>
      <c r="E59" s="379"/>
      <c r="F59" s="379"/>
      <c r="G59" s="379"/>
      <c r="H59" s="379"/>
      <c r="I59" s="379"/>
      <c r="J59" s="379"/>
      <c r="K59" s="379"/>
      <c r="L59" s="282">
        <f>L58*12</f>
        <v>0</v>
      </c>
      <c r="M59" s="232">
        <f>M58*9</f>
        <v>0</v>
      </c>
      <c r="N59" s="283">
        <f>N58*3</f>
        <v>0</v>
      </c>
      <c r="O59" s="284">
        <f>O58*0.558</f>
        <v>0</v>
      </c>
      <c r="P59" s="284">
        <f>P58*0.558</f>
        <v>0</v>
      </c>
      <c r="Q59" s="284">
        <f>Q58*0.558</f>
        <v>0</v>
      </c>
      <c r="R59" s="287">
        <f t="shared" si="0"/>
        <v>0</v>
      </c>
    </row>
    <row r="60" spans="1:18" ht="16.5" customHeight="1" thickBot="1" x14ac:dyDescent="0.25">
      <c r="A60" s="598"/>
      <c r="B60" s="414" t="s">
        <v>255</v>
      </c>
      <c r="C60" s="415"/>
      <c r="D60" s="416"/>
      <c r="E60" s="289">
        <f>+E56+E58+E54+E52+E50+E48+E35+E33+E31+E29+E27+E25+E23+E21+E19+E17+E15+E13+E11+E9+E7+E45+E43+E41+E39+E37</f>
        <v>0</v>
      </c>
      <c r="F60" s="289">
        <f>+F56+F58+F54+F52+F50+F48+F35+F33+F31+F29+F27+F25+F23+F21+F19+F17+F15+F13+F11+F9+F7+F45+F43+F41+F39+F37</f>
        <v>0</v>
      </c>
      <c r="G60" s="571"/>
      <c r="H60" s="572"/>
      <c r="I60" s="572"/>
      <c r="J60" s="572"/>
      <c r="K60" s="572"/>
      <c r="L60" s="572"/>
      <c r="M60" s="572"/>
      <c r="N60" s="572"/>
      <c r="O60" s="572"/>
      <c r="P60" s="572"/>
      <c r="Q60" s="572"/>
      <c r="R60" s="573"/>
    </row>
    <row r="61" spans="1:18" x14ac:dyDescent="0.2">
      <c r="A61" s="598"/>
      <c r="B61" s="399" t="s">
        <v>149</v>
      </c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288">
        <f>SUM(R7,R9,R11,R13,R15,R17,R19,R21,R23,R25,R27,R29,R31,R33,R35,R37,R39,R41,R43,R45,R48,R50,R52,R54,R56,R58)</f>
        <v>0</v>
      </c>
    </row>
    <row r="62" spans="1:18" ht="13.5" thickBot="1" x14ac:dyDescent="0.25">
      <c r="A62" s="598"/>
      <c r="B62" s="401" t="s">
        <v>150</v>
      </c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8">
        <f>SUM(R8,R10,R12,R14,R16,R18,R20,R22,R24,R26,R28,R30,R32,R34,R36,R38,R40,R42,R44,R46,R49,R51,R53,R55,R57,R59)</f>
        <v>0</v>
      </c>
    </row>
    <row r="63" spans="1:18" ht="13.5" thickBot="1" x14ac:dyDescent="0.25">
      <c r="A63" s="598"/>
      <c r="B63" s="403" t="s">
        <v>65</v>
      </c>
      <c r="C63" s="77" t="s">
        <v>22</v>
      </c>
      <c r="D63" s="406" t="s">
        <v>279</v>
      </c>
      <c r="E63" s="407"/>
      <c r="F63" s="408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9"/>
    </row>
    <row r="64" spans="1:18" x14ac:dyDescent="0.2">
      <c r="A64" s="598"/>
      <c r="B64" s="404"/>
      <c r="C64" s="78" t="s">
        <v>27</v>
      </c>
      <c r="D64" s="410" t="s">
        <v>0</v>
      </c>
      <c r="E64" s="411"/>
      <c r="F64" s="250" t="s">
        <v>257</v>
      </c>
      <c r="G64" s="412" t="s">
        <v>16</v>
      </c>
      <c r="H64" s="412"/>
      <c r="I64" s="412"/>
      <c r="J64" s="412"/>
      <c r="K64" s="412"/>
      <c r="L64" s="412"/>
      <c r="M64" s="412"/>
      <c r="N64" s="412"/>
      <c r="O64" s="412"/>
      <c r="P64" s="412"/>
      <c r="Q64" s="413"/>
      <c r="R64" s="43">
        <v>0</v>
      </c>
    </row>
    <row r="65" spans="1:18" ht="12.75" customHeight="1" x14ac:dyDescent="0.2">
      <c r="A65" s="598"/>
      <c r="B65" s="404"/>
      <c r="C65" s="79" t="s">
        <v>27</v>
      </c>
      <c r="D65" s="385" t="s">
        <v>1</v>
      </c>
      <c r="E65" s="386"/>
      <c r="F65" s="250">
        <v>0</v>
      </c>
      <c r="G65" s="376" t="s">
        <v>272</v>
      </c>
      <c r="H65" s="376"/>
      <c r="I65" s="376"/>
      <c r="J65" s="376"/>
      <c r="K65" s="376"/>
      <c r="L65" s="376"/>
      <c r="M65" s="376"/>
      <c r="N65" s="376"/>
      <c r="O65" s="376"/>
      <c r="P65" s="376"/>
      <c r="Q65" s="377"/>
      <c r="R65" s="17">
        <v>0</v>
      </c>
    </row>
    <row r="66" spans="1:18" ht="12.75" customHeight="1" x14ac:dyDescent="0.2">
      <c r="A66" s="598"/>
      <c r="B66" s="404"/>
      <c r="C66" s="79" t="s">
        <v>27</v>
      </c>
      <c r="D66" s="385" t="s">
        <v>2</v>
      </c>
      <c r="E66" s="386"/>
      <c r="F66" s="250">
        <v>0</v>
      </c>
      <c r="G66" s="376" t="s">
        <v>271</v>
      </c>
      <c r="H66" s="376"/>
      <c r="I66" s="376"/>
      <c r="J66" s="376"/>
      <c r="K66" s="376"/>
      <c r="L66" s="376"/>
      <c r="M66" s="376"/>
      <c r="N66" s="376"/>
      <c r="O66" s="376"/>
      <c r="P66" s="376"/>
      <c r="Q66" s="377"/>
      <c r="R66" s="17">
        <v>0</v>
      </c>
    </row>
    <row r="67" spans="1:18" x14ac:dyDescent="0.2">
      <c r="A67" s="598"/>
      <c r="B67" s="404"/>
      <c r="C67" s="79" t="s">
        <v>27</v>
      </c>
      <c r="D67" s="381" t="s">
        <v>269</v>
      </c>
      <c r="E67" s="382"/>
      <c r="F67" s="251" t="s">
        <v>257</v>
      </c>
      <c r="G67" s="383" t="s">
        <v>18</v>
      </c>
      <c r="H67" s="383"/>
      <c r="I67" s="383"/>
      <c r="J67" s="383"/>
      <c r="K67" s="383"/>
      <c r="L67" s="383"/>
      <c r="M67" s="383"/>
      <c r="N67" s="383"/>
      <c r="O67" s="383"/>
      <c r="P67" s="383"/>
      <c r="Q67" s="384"/>
      <c r="R67" s="17">
        <v>0</v>
      </c>
    </row>
    <row r="68" spans="1:18" ht="13.5" thickBot="1" x14ac:dyDescent="0.25">
      <c r="A68" s="598"/>
      <c r="B68" s="404"/>
      <c r="C68" s="28" t="s">
        <v>27</v>
      </c>
      <c r="D68" s="536" t="s">
        <v>270</v>
      </c>
      <c r="E68" s="537"/>
      <c r="F68" s="252" t="s">
        <v>257</v>
      </c>
      <c r="G68" s="574" t="s">
        <v>7</v>
      </c>
      <c r="H68" s="574"/>
      <c r="I68" s="574"/>
      <c r="J68" s="574"/>
      <c r="K68" s="574"/>
      <c r="L68" s="574"/>
      <c r="M68" s="574"/>
      <c r="N68" s="574"/>
      <c r="O68" s="574"/>
      <c r="P68" s="574"/>
      <c r="Q68" s="575"/>
      <c r="R68" s="17">
        <v>0</v>
      </c>
    </row>
    <row r="69" spans="1:18" ht="15.75" customHeight="1" thickBot="1" x14ac:dyDescent="0.25">
      <c r="A69" s="598"/>
      <c r="B69" s="405"/>
      <c r="C69" s="375" t="s">
        <v>256</v>
      </c>
      <c r="D69" s="375"/>
      <c r="E69" s="375"/>
      <c r="F69" s="253">
        <f>+F65+F66</f>
        <v>0</v>
      </c>
      <c r="G69" s="397" t="s">
        <v>137</v>
      </c>
      <c r="H69" s="395"/>
      <c r="I69" s="395"/>
      <c r="J69" s="395"/>
      <c r="K69" s="395"/>
      <c r="L69" s="395"/>
      <c r="M69" s="395"/>
      <c r="N69" s="395"/>
      <c r="O69" s="395"/>
      <c r="P69" s="395"/>
      <c r="Q69" s="396"/>
      <c r="R69" s="49">
        <f>SUM(R64:R68)</f>
        <v>0</v>
      </c>
    </row>
    <row r="70" spans="1:18" ht="13.5" thickBot="1" x14ac:dyDescent="0.25">
      <c r="A70" s="598"/>
      <c r="B70" s="81"/>
      <c r="C70" s="233" t="s">
        <v>28</v>
      </c>
      <c r="D70" s="393" t="s">
        <v>136</v>
      </c>
      <c r="E70" s="394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6"/>
      <c r="R70" s="50">
        <f>(R64+R67+R68)*0.0409 + (R65)*0.082 + (R66) *0</f>
        <v>0</v>
      </c>
    </row>
    <row r="71" spans="1:18" ht="14.25" customHeight="1" thickBot="1" x14ac:dyDescent="0.25">
      <c r="A71" s="598"/>
      <c r="B71" s="397" t="s">
        <v>132</v>
      </c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6"/>
      <c r="R71" s="50">
        <f>R61+R69</f>
        <v>0</v>
      </c>
    </row>
    <row r="72" spans="1:18" ht="15.75" customHeight="1" thickBot="1" x14ac:dyDescent="0.25">
      <c r="A72" s="598"/>
      <c r="B72" s="23" t="s">
        <v>71</v>
      </c>
      <c r="C72" s="398" t="s">
        <v>133</v>
      </c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6"/>
      <c r="R72" s="50">
        <f>R62+R70</f>
        <v>0</v>
      </c>
    </row>
    <row r="73" spans="1:18" ht="15.75" customHeight="1" thickBot="1" x14ac:dyDescent="0.25">
      <c r="A73" s="599"/>
      <c r="B73" s="397" t="s">
        <v>142</v>
      </c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6"/>
      <c r="R73" s="51">
        <f>SUM(R71:R72)</f>
        <v>0</v>
      </c>
    </row>
    <row r="74" spans="1:18" ht="13.5" customHeight="1" thickBot="1" x14ac:dyDescent="0.25">
      <c r="A74" s="490" t="s">
        <v>229</v>
      </c>
      <c r="B74" s="61"/>
      <c r="C74" s="33" t="s">
        <v>22</v>
      </c>
      <c r="D74" s="406" t="s">
        <v>148</v>
      </c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/>
      <c r="Q74" s="407"/>
      <c r="R74" s="409"/>
    </row>
    <row r="75" spans="1:18" ht="22.5" x14ac:dyDescent="0.2">
      <c r="A75" s="607"/>
      <c r="B75" s="62" t="s">
        <v>72</v>
      </c>
      <c r="C75" s="32" t="s">
        <v>102</v>
      </c>
      <c r="D75" s="492">
        <v>1</v>
      </c>
      <c r="E75" s="493"/>
      <c r="F75" s="494" t="s">
        <v>51</v>
      </c>
      <c r="G75" s="495"/>
      <c r="H75" s="495"/>
      <c r="I75" s="495"/>
      <c r="J75" s="495"/>
      <c r="K75" s="495"/>
      <c r="L75" s="495"/>
      <c r="M75" s="495"/>
      <c r="N75" s="495"/>
      <c r="O75" s="495"/>
      <c r="P75" s="495"/>
      <c r="Q75" s="608"/>
      <c r="R75" s="31">
        <v>0</v>
      </c>
    </row>
    <row r="76" spans="1:18" x14ac:dyDescent="0.2">
      <c r="A76" s="607"/>
      <c r="B76" s="62" t="s">
        <v>73</v>
      </c>
      <c r="C76" s="3" t="s">
        <v>59</v>
      </c>
      <c r="D76" s="387">
        <f t="shared" ref="D76:D95" si="2">D75+1</f>
        <v>2</v>
      </c>
      <c r="E76" s="388"/>
      <c r="F76" s="389" t="s">
        <v>52</v>
      </c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1"/>
      <c r="R76" s="18">
        <v>0</v>
      </c>
    </row>
    <row r="77" spans="1:18" x14ac:dyDescent="0.2">
      <c r="A77" s="607"/>
      <c r="B77" s="62" t="s">
        <v>126</v>
      </c>
      <c r="C77" s="3" t="s">
        <v>56</v>
      </c>
      <c r="D77" s="387">
        <f t="shared" si="2"/>
        <v>3</v>
      </c>
      <c r="E77" s="388"/>
      <c r="F77" s="480" t="s">
        <v>40</v>
      </c>
      <c r="G77" s="481"/>
      <c r="H77" s="481"/>
      <c r="I77" s="481"/>
      <c r="J77" s="481"/>
      <c r="K77" s="481"/>
      <c r="L77" s="481"/>
      <c r="M77" s="481"/>
      <c r="N77" s="481"/>
      <c r="O77" s="481"/>
      <c r="P77" s="481"/>
      <c r="Q77" s="609"/>
      <c r="R77" s="18">
        <v>0</v>
      </c>
    </row>
    <row r="78" spans="1:18" x14ac:dyDescent="0.2">
      <c r="A78" s="607"/>
      <c r="B78" s="610" t="s">
        <v>74</v>
      </c>
      <c r="C78" s="3" t="s">
        <v>54</v>
      </c>
      <c r="D78" s="387">
        <f t="shared" si="2"/>
        <v>4</v>
      </c>
      <c r="E78" s="388"/>
      <c r="F78" s="389" t="s">
        <v>101</v>
      </c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1"/>
      <c r="R78" s="18">
        <v>0</v>
      </c>
    </row>
    <row r="79" spans="1:18" ht="12.75" customHeight="1" x14ac:dyDescent="0.2">
      <c r="A79" s="607"/>
      <c r="B79" s="611"/>
      <c r="C79" s="3" t="s">
        <v>57</v>
      </c>
      <c r="D79" s="387">
        <f t="shared" si="2"/>
        <v>5</v>
      </c>
      <c r="E79" s="388"/>
      <c r="F79" s="389" t="s">
        <v>42</v>
      </c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1"/>
      <c r="R79" s="18">
        <v>0</v>
      </c>
    </row>
    <row r="80" spans="1:18" ht="22.5" x14ac:dyDescent="0.2">
      <c r="A80" s="607"/>
      <c r="B80" s="611"/>
      <c r="C80" s="2" t="s">
        <v>245</v>
      </c>
      <c r="D80" s="387">
        <f t="shared" si="2"/>
        <v>6</v>
      </c>
      <c r="E80" s="388"/>
      <c r="F80" s="389" t="s">
        <v>44</v>
      </c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1"/>
      <c r="R80" s="18">
        <v>0</v>
      </c>
    </row>
    <row r="81" spans="1:18" x14ac:dyDescent="0.2">
      <c r="A81" s="607"/>
      <c r="B81" s="611"/>
      <c r="C81" s="217">
        <v>773911</v>
      </c>
      <c r="D81" s="387">
        <f t="shared" si="2"/>
        <v>7</v>
      </c>
      <c r="E81" s="388"/>
      <c r="F81" s="389" t="s">
        <v>244</v>
      </c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1"/>
      <c r="R81" s="18"/>
    </row>
    <row r="82" spans="1:18" x14ac:dyDescent="0.2">
      <c r="A82" s="607"/>
      <c r="B82" s="611"/>
      <c r="C82" s="3" t="s">
        <v>58</v>
      </c>
      <c r="D82" s="387">
        <f t="shared" si="2"/>
        <v>8</v>
      </c>
      <c r="E82" s="388"/>
      <c r="F82" s="389" t="s">
        <v>47</v>
      </c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1"/>
      <c r="R82" s="18">
        <v>0</v>
      </c>
    </row>
    <row r="83" spans="1:18" x14ac:dyDescent="0.2">
      <c r="A83" s="607"/>
      <c r="B83" s="600" t="s">
        <v>75</v>
      </c>
      <c r="C83" s="3" t="s">
        <v>103</v>
      </c>
      <c r="D83" s="387">
        <f t="shared" si="2"/>
        <v>9</v>
      </c>
      <c r="E83" s="388"/>
      <c r="F83" s="389" t="s">
        <v>37</v>
      </c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1"/>
      <c r="R83" s="18">
        <v>0</v>
      </c>
    </row>
    <row r="84" spans="1:18" x14ac:dyDescent="0.2">
      <c r="A84" s="607"/>
      <c r="B84" s="601"/>
      <c r="C84" s="3" t="s">
        <v>55</v>
      </c>
      <c r="D84" s="387">
        <f t="shared" si="2"/>
        <v>10</v>
      </c>
      <c r="E84" s="388"/>
      <c r="F84" s="389" t="s">
        <v>38</v>
      </c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91"/>
      <c r="R84" s="18">
        <v>0</v>
      </c>
    </row>
    <row r="85" spans="1:18" ht="25.5" customHeight="1" thickBot="1" x14ac:dyDescent="0.25">
      <c r="A85" s="607"/>
      <c r="B85" s="601"/>
      <c r="C85" s="556" t="s">
        <v>104</v>
      </c>
      <c r="D85" s="558">
        <f t="shared" si="2"/>
        <v>11</v>
      </c>
      <c r="E85" s="559"/>
      <c r="F85" s="562" t="s">
        <v>135</v>
      </c>
      <c r="G85" s="563"/>
      <c r="H85" s="563"/>
      <c r="I85" s="563"/>
      <c r="J85" s="563"/>
      <c r="K85" s="563"/>
      <c r="L85" s="563"/>
      <c r="M85" s="563"/>
      <c r="N85" s="563"/>
      <c r="O85" s="563"/>
      <c r="P85" s="563"/>
      <c r="Q85" s="564"/>
      <c r="R85" s="56"/>
    </row>
    <row r="86" spans="1:18" x14ac:dyDescent="0.2">
      <c r="A86" s="607"/>
      <c r="B86" s="601"/>
      <c r="C86" s="557"/>
      <c r="D86" s="560">
        <f t="shared" si="2"/>
        <v>12</v>
      </c>
      <c r="E86" s="561"/>
      <c r="F86" s="223" t="s">
        <v>61</v>
      </c>
      <c r="G86" s="565"/>
      <c r="H86" s="566"/>
      <c r="I86" s="566"/>
      <c r="J86" s="566"/>
      <c r="K86" s="566"/>
      <c r="L86" s="566"/>
      <c r="M86" s="566"/>
      <c r="N86" s="566"/>
      <c r="O86" s="566"/>
      <c r="P86" s="566"/>
      <c r="Q86" s="567"/>
      <c r="R86" s="21">
        <v>0</v>
      </c>
    </row>
    <row r="87" spans="1:18" x14ac:dyDescent="0.2">
      <c r="A87" s="607"/>
      <c r="B87" s="602"/>
      <c r="C87" s="222">
        <v>711902</v>
      </c>
      <c r="D87" s="387">
        <f>D85+1</f>
        <v>12</v>
      </c>
      <c r="E87" s="603"/>
      <c r="F87" s="604" t="s">
        <v>247</v>
      </c>
      <c r="G87" s="605"/>
      <c r="H87" s="605"/>
      <c r="I87" s="605"/>
      <c r="J87" s="605"/>
      <c r="K87" s="605"/>
      <c r="L87" s="605"/>
      <c r="M87" s="605"/>
      <c r="N87" s="605"/>
      <c r="O87" s="605"/>
      <c r="P87" s="605"/>
      <c r="Q87" s="606"/>
      <c r="R87" s="21"/>
    </row>
    <row r="88" spans="1:18" x14ac:dyDescent="0.2">
      <c r="A88" s="607"/>
      <c r="B88" s="275"/>
      <c r="C88" s="247"/>
      <c r="D88" s="387"/>
      <c r="E88" s="388"/>
      <c r="F88" s="553" t="s">
        <v>266</v>
      </c>
      <c r="G88" s="554"/>
      <c r="H88" s="554"/>
      <c r="I88" s="554"/>
      <c r="J88" s="554"/>
      <c r="K88" s="554"/>
      <c r="L88" s="554"/>
      <c r="M88" s="554"/>
      <c r="N88" s="554"/>
      <c r="O88" s="554"/>
      <c r="P88" s="554"/>
      <c r="Q88" s="555"/>
      <c r="R88" s="21">
        <f>'Participant Support Budget'!C10</f>
        <v>0</v>
      </c>
    </row>
    <row r="89" spans="1:18" x14ac:dyDescent="0.2">
      <c r="A89" s="607"/>
      <c r="B89" s="62" t="s">
        <v>76</v>
      </c>
      <c r="C89" s="15">
        <v>711991</v>
      </c>
      <c r="D89" s="387">
        <f>D86+1</f>
        <v>13</v>
      </c>
      <c r="E89" s="388"/>
      <c r="F89" s="550" t="s">
        <v>45</v>
      </c>
      <c r="G89" s="551"/>
      <c r="H89" s="551"/>
      <c r="I89" s="551"/>
      <c r="J89" s="551"/>
      <c r="K89" s="551"/>
      <c r="L89" s="551"/>
      <c r="M89" s="551"/>
      <c r="N89" s="551"/>
      <c r="O89" s="551"/>
      <c r="P89" s="551"/>
      <c r="Q89" s="552"/>
      <c r="R89" s="18">
        <v>0</v>
      </c>
    </row>
    <row r="90" spans="1:18" x14ac:dyDescent="0.2">
      <c r="A90" s="474">
        <f>R97</f>
        <v>0</v>
      </c>
      <c r="B90" s="62" t="s">
        <v>77</v>
      </c>
      <c r="C90" s="15">
        <v>711510</v>
      </c>
      <c r="D90" s="387">
        <f t="shared" si="2"/>
        <v>14</v>
      </c>
      <c r="E90" s="388"/>
      <c r="F90" s="544" t="s">
        <v>46</v>
      </c>
      <c r="G90" s="545"/>
      <c r="H90" s="545"/>
      <c r="I90" s="545"/>
      <c r="J90" s="545"/>
      <c r="K90" s="545"/>
      <c r="L90" s="545"/>
      <c r="M90" s="545"/>
      <c r="N90" s="545"/>
      <c r="O90" s="545"/>
      <c r="P90" s="545"/>
      <c r="Q90" s="546"/>
      <c r="R90" s="18">
        <v>0</v>
      </c>
    </row>
    <row r="91" spans="1:18" ht="67.5" x14ac:dyDescent="0.2">
      <c r="A91" s="474"/>
      <c r="B91" s="62" t="s">
        <v>78</v>
      </c>
      <c r="C91" s="2" t="s">
        <v>246</v>
      </c>
      <c r="D91" s="387">
        <f t="shared" si="2"/>
        <v>15</v>
      </c>
      <c r="E91" s="388"/>
      <c r="F91" s="544" t="s">
        <v>106</v>
      </c>
      <c r="G91" s="545"/>
      <c r="H91" s="545"/>
      <c r="I91" s="545"/>
      <c r="J91" s="545"/>
      <c r="K91" s="545"/>
      <c r="L91" s="545"/>
      <c r="M91" s="545"/>
      <c r="N91" s="545"/>
      <c r="O91" s="545"/>
      <c r="P91" s="545"/>
      <c r="Q91" s="546"/>
      <c r="R91" s="18">
        <v>0</v>
      </c>
    </row>
    <row r="92" spans="1:18" x14ac:dyDescent="0.2">
      <c r="A92" s="474"/>
      <c r="B92" s="62" t="s">
        <v>265</v>
      </c>
      <c r="C92" s="15">
        <v>772103</v>
      </c>
      <c r="D92" s="387">
        <f t="shared" si="2"/>
        <v>16</v>
      </c>
      <c r="E92" s="388"/>
      <c r="F92" s="544" t="s">
        <v>127</v>
      </c>
      <c r="G92" s="545"/>
      <c r="H92" s="545"/>
      <c r="I92" s="545"/>
      <c r="J92" s="545"/>
      <c r="K92" s="545"/>
      <c r="L92" s="545"/>
      <c r="M92" s="545"/>
      <c r="N92" s="545"/>
      <c r="O92" s="545"/>
      <c r="P92" s="545"/>
      <c r="Q92" s="546"/>
      <c r="R92" s="18">
        <v>0</v>
      </c>
    </row>
    <row r="93" spans="1:18" ht="22.5" x14ac:dyDescent="0.2">
      <c r="A93" s="474"/>
      <c r="B93" s="62" t="s">
        <v>79</v>
      </c>
      <c r="C93" s="3" t="s">
        <v>107</v>
      </c>
      <c r="D93" s="387">
        <f t="shared" si="2"/>
        <v>17</v>
      </c>
      <c r="E93" s="388"/>
      <c r="F93" s="544" t="s">
        <v>48</v>
      </c>
      <c r="G93" s="545"/>
      <c r="H93" s="545"/>
      <c r="I93" s="545"/>
      <c r="J93" s="545"/>
      <c r="K93" s="545"/>
      <c r="L93" s="545"/>
      <c r="M93" s="545"/>
      <c r="N93" s="545"/>
      <c r="O93" s="545"/>
      <c r="P93" s="545"/>
      <c r="Q93" s="546"/>
      <c r="R93" s="18">
        <v>0</v>
      </c>
    </row>
    <row r="94" spans="1:18" x14ac:dyDescent="0.2">
      <c r="A94" s="474"/>
      <c r="B94" s="62" t="s">
        <v>80</v>
      </c>
      <c r="C94" s="3" t="s">
        <v>108</v>
      </c>
      <c r="D94" s="387">
        <f t="shared" si="2"/>
        <v>18</v>
      </c>
      <c r="E94" s="388"/>
      <c r="F94" s="544" t="s">
        <v>49</v>
      </c>
      <c r="G94" s="545"/>
      <c r="H94" s="545"/>
      <c r="I94" s="545"/>
      <c r="J94" s="545"/>
      <c r="K94" s="545"/>
      <c r="L94" s="545"/>
      <c r="M94" s="545"/>
      <c r="N94" s="545"/>
      <c r="O94" s="545"/>
      <c r="P94" s="545"/>
      <c r="Q94" s="546"/>
      <c r="R94" s="18">
        <v>0</v>
      </c>
    </row>
    <row r="95" spans="1:18" x14ac:dyDescent="0.2">
      <c r="A95" s="474"/>
      <c r="B95" s="62" t="s">
        <v>81</v>
      </c>
      <c r="C95" s="3" t="s">
        <v>109</v>
      </c>
      <c r="D95" s="385">
        <f t="shared" si="2"/>
        <v>19</v>
      </c>
      <c r="E95" s="386"/>
      <c r="F95" s="547" t="s">
        <v>110</v>
      </c>
      <c r="G95" s="548"/>
      <c r="H95" s="548"/>
      <c r="I95" s="548"/>
      <c r="J95" s="548"/>
      <c r="K95" s="548"/>
      <c r="L95" s="548"/>
      <c r="M95" s="548"/>
      <c r="N95" s="548"/>
      <c r="O95" s="548"/>
      <c r="P95" s="548"/>
      <c r="Q95" s="549"/>
      <c r="R95" s="18">
        <v>0</v>
      </c>
    </row>
    <row r="96" spans="1:18" ht="13.5" thickBot="1" x14ac:dyDescent="0.25">
      <c r="A96" s="474"/>
      <c r="B96" s="63" t="s">
        <v>82</v>
      </c>
      <c r="C96" s="19">
        <v>768301</v>
      </c>
      <c r="D96" s="536">
        <f>D95+1</f>
        <v>20</v>
      </c>
      <c r="E96" s="537"/>
      <c r="F96" s="538" t="s">
        <v>111</v>
      </c>
      <c r="G96" s="539"/>
      <c r="H96" s="539"/>
      <c r="I96" s="539"/>
      <c r="J96" s="539"/>
      <c r="K96" s="539"/>
      <c r="L96" s="539"/>
      <c r="M96" s="539"/>
      <c r="N96" s="539"/>
      <c r="O96" s="539"/>
      <c r="P96" s="539"/>
      <c r="Q96" s="540"/>
      <c r="R96" s="20">
        <v>0</v>
      </c>
    </row>
    <row r="97" spans="1:18" ht="18.75" customHeight="1" thickBot="1" x14ac:dyDescent="0.25">
      <c r="A97" s="475"/>
      <c r="B97" s="395" t="s">
        <v>139</v>
      </c>
      <c r="C97" s="395"/>
      <c r="D97" s="395"/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Q97" s="396"/>
      <c r="R97" s="55">
        <f>SUM(R75:R96)</f>
        <v>0</v>
      </c>
    </row>
    <row r="98" spans="1:18" ht="13.5" customHeight="1" thickBot="1" x14ac:dyDescent="0.25">
      <c r="A98" s="510" t="s">
        <v>162</v>
      </c>
      <c r="B98" s="512" t="s">
        <v>161</v>
      </c>
      <c r="C98" s="515">
        <v>772952</v>
      </c>
      <c r="D98" s="518" t="s">
        <v>125</v>
      </c>
      <c r="E98" s="519"/>
      <c r="F98" s="524" t="s">
        <v>171</v>
      </c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6"/>
      <c r="R98" s="57"/>
    </row>
    <row r="99" spans="1:18" ht="13.5" hidden="1" customHeight="1" thickBot="1" x14ac:dyDescent="0.25">
      <c r="A99" s="511"/>
      <c r="B99" s="513"/>
      <c r="C99" s="516"/>
      <c r="D99" s="520"/>
      <c r="E99" s="521"/>
      <c r="F99" s="527"/>
      <c r="G99" s="528"/>
      <c r="H99" s="528"/>
      <c r="I99" s="528"/>
      <c r="J99" s="528"/>
      <c r="K99" s="528"/>
      <c r="L99" s="528"/>
      <c r="M99" s="528"/>
      <c r="N99" s="528"/>
      <c r="O99" s="528"/>
      <c r="P99" s="528"/>
      <c r="Q99" s="529"/>
      <c r="R99" s="21">
        <v>0</v>
      </c>
    </row>
    <row r="100" spans="1:18" ht="13.5" customHeight="1" thickBot="1" x14ac:dyDescent="0.25">
      <c r="A100" s="511"/>
      <c r="B100" s="513"/>
      <c r="C100" s="516"/>
      <c r="D100" s="520"/>
      <c r="E100" s="521"/>
      <c r="F100" s="530"/>
      <c r="G100" s="531"/>
      <c r="H100" s="531"/>
      <c r="I100" s="531"/>
      <c r="J100" s="531"/>
      <c r="K100" s="531"/>
      <c r="L100" s="531"/>
      <c r="M100" s="531"/>
      <c r="N100" s="531"/>
      <c r="O100" s="531"/>
      <c r="P100" s="531"/>
      <c r="Q100" s="532"/>
      <c r="R100" s="57"/>
    </row>
    <row r="101" spans="1:18" ht="14.1" customHeight="1" thickBot="1" x14ac:dyDescent="0.25">
      <c r="A101" s="64">
        <f>SUM(R99:R101)</f>
        <v>0</v>
      </c>
      <c r="B101" s="514"/>
      <c r="C101" s="517"/>
      <c r="D101" s="522"/>
      <c r="E101" s="523"/>
      <c r="F101" s="541" t="s">
        <v>173</v>
      </c>
      <c r="G101" s="542"/>
      <c r="H101" s="542"/>
      <c r="I101" s="542"/>
      <c r="J101" s="542"/>
      <c r="K101" s="542"/>
      <c r="L101" s="542"/>
      <c r="M101" s="542"/>
      <c r="N101" s="542"/>
      <c r="O101" s="542"/>
      <c r="P101" s="542"/>
      <c r="Q101" s="543"/>
      <c r="R101" s="110">
        <f>'Project Subcontractor Budgets'!C55</f>
        <v>0</v>
      </c>
    </row>
    <row r="102" spans="1:18" ht="12.75" customHeight="1" thickBot="1" x14ac:dyDescent="0.25">
      <c r="A102" s="510" t="s">
        <v>163</v>
      </c>
      <c r="B102" s="512" t="s">
        <v>160</v>
      </c>
      <c r="C102" s="515">
        <v>772951</v>
      </c>
      <c r="D102" s="518" t="s">
        <v>248</v>
      </c>
      <c r="E102" s="519"/>
      <c r="F102" s="524" t="s">
        <v>171</v>
      </c>
      <c r="G102" s="525"/>
      <c r="H102" s="525"/>
      <c r="I102" s="525"/>
      <c r="J102" s="525"/>
      <c r="K102" s="525"/>
      <c r="L102" s="525"/>
      <c r="M102" s="525"/>
      <c r="N102" s="525"/>
      <c r="O102" s="525"/>
      <c r="P102" s="525"/>
      <c r="Q102" s="526"/>
      <c r="R102" s="57"/>
    </row>
    <row r="103" spans="1:18" ht="12.75" hidden="1" customHeight="1" thickBot="1" x14ac:dyDescent="0.25">
      <c r="A103" s="511"/>
      <c r="B103" s="513"/>
      <c r="C103" s="516"/>
      <c r="D103" s="520"/>
      <c r="E103" s="521"/>
      <c r="F103" s="527"/>
      <c r="G103" s="528"/>
      <c r="H103" s="528"/>
      <c r="I103" s="528"/>
      <c r="J103" s="528"/>
      <c r="K103" s="528"/>
      <c r="L103" s="528"/>
      <c r="M103" s="528"/>
      <c r="N103" s="528"/>
      <c r="O103" s="528"/>
      <c r="P103" s="528"/>
      <c r="Q103" s="529"/>
      <c r="R103" s="21">
        <v>0</v>
      </c>
    </row>
    <row r="104" spans="1:18" ht="13.5" thickBot="1" x14ac:dyDescent="0.25">
      <c r="A104" s="511"/>
      <c r="B104" s="513"/>
      <c r="C104" s="516"/>
      <c r="D104" s="520"/>
      <c r="E104" s="521"/>
      <c r="F104" s="530"/>
      <c r="G104" s="531"/>
      <c r="H104" s="531"/>
      <c r="I104" s="531"/>
      <c r="J104" s="531"/>
      <c r="K104" s="531"/>
      <c r="L104" s="531"/>
      <c r="M104" s="531"/>
      <c r="N104" s="531"/>
      <c r="O104" s="531"/>
      <c r="P104" s="531"/>
      <c r="Q104" s="532"/>
      <c r="R104" s="57"/>
    </row>
    <row r="105" spans="1:18" ht="14.1" customHeight="1" thickBot="1" x14ac:dyDescent="0.25">
      <c r="A105" s="40">
        <f>SUM(R103:R105)</f>
        <v>0</v>
      </c>
      <c r="B105" s="514"/>
      <c r="C105" s="517"/>
      <c r="D105" s="522"/>
      <c r="E105" s="523"/>
      <c r="F105" s="533" t="s">
        <v>172</v>
      </c>
      <c r="G105" s="534"/>
      <c r="H105" s="534"/>
      <c r="I105" s="534"/>
      <c r="J105" s="534"/>
      <c r="K105" s="534"/>
      <c r="L105" s="534"/>
      <c r="M105" s="534"/>
      <c r="N105" s="534"/>
      <c r="O105" s="534"/>
      <c r="P105" s="534"/>
      <c r="Q105" s="535"/>
      <c r="R105" s="110">
        <f>'Project Subcontractor Budgets'!C54</f>
        <v>0</v>
      </c>
    </row>
    <row r="106" spans="1:18" ht="15" customHeight="1" thickBot="1" x14ac:dyDescent="0.25">
      <c r="A106" s="39" t="s">
        <v>68</v>
      </c>
      <c r="B106" s="38" t="s">
        <v>85</v>
      </c>
      <c r="C106" s="24" t="s">
        <v>60</v>
      </c>
      <c r="D106" s="497">
        <v>23</v>
      </c>
      <c r="E106" s="498"/>
      <c r="F106" s="499" t="s">
        <v>112</v>
      </c>
      <c r="G106" s="500"/>
      <c r="H106" s="500"/>
      <c r="I106" s="500"/>
      <c r="J106" s="500"/>
      <c r="K106" s="500"/>
      <c r="L106" s="500"/>
      <c r="M106" s="500"/>
      <c r="N106" s="500"/>
      <c r="O106" s="500"/>
      <c r="P106" s="500"/>
      <c r="Q106" s="501"/>
      <c r="R106" s="25"/>
    </row>
    <row r="107" spans="1:18" ht="11.25" customHeight="1" thickBot="1" x14ac:dyDescent="0.25">
      <c r="A107" s="40">
        <f>R106</f>
        <v>0</v>
      </c>
      <c r="B107" s="502"/>
      <c r="C107" s="502"/>
      <c r="D107" s="502"/>
      <c r="E107" s="502"/>
      <c r="F107" s="502"/>
      <c r="G107" s="502"/>
      <c r="H107" s="502"/>
      <c r="I107" s="502"/>
      <c r="J107" s="502"/>
      <c r="K107" s="502"/>
      <c r="L107" s="502"/>
      <c r="M107" s="502"/>
      <c r="N107" s="502"/>
      <c r="O107" s="502"/>
      <c r="P107" s="502"/>
      <c r="Q107" s="503"/>
      <c r="R107" s="70"/>
    </row>
    <row r="108" spans="1:18" ht="12" customHeight="1" thickBot="1" x14ac:dyDescent="0.25">
      <c r="A108" s="504"/>
      <c r="B108" s="505"/>
      <c r="C108" s="406" t="s">
        <v>122</v>
      </c>
      <c r="D108" s="407"/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Q108" s="409"/>
      <c r="R108" s="70"/>
    </row>
    <row r="109" spans="1:18" ht="13.5" customHeight="1" thickBot="1" x14ac:dyDescent="0.25">
      <c r="A109" s="506"/>
      <c r="B109" s="507"/>
      <c r="C109" s="508" t="s">
        <v>134</v>
      </c>
      <c r="D109" s="408"/>
      <c r="E109" s="408"/>
      <c r="F109" s="408"/>
      <c r="G109" s="408"/>
      <c r="H109" s="408"/>
      <c r="I109" s="408"/>
      <c r="J109" s="408"/>
      <c r="K109" s="408"/>
      <c r="L109" s="408"/>
      <c r="M109" s="408"/>
      <c r="N109" s="408"/>
      <c r="O109" s="408"/>
      <c r="P109" s="408"/>
      <c r="Q109" s="509"/>
      <c r="R109" s="71"/>
    </row>
    <row r="110" spans="1:18" ht="12.75" customHeight="1" x14ac:dyDescent="0.2">
      <c r="A110" s="490" t="s">
        <v>230</v>
      </c>
      <c r="B110" s="65" t="s">
        <v>86</v>
      </c>
      <c r="C110" s="29" t="s">
        <v>113</v>
      </c>
      <c r="D110" s="492">
        <v>24</v>
      </c>
      <c r="E110" s="493"/>
      <c r="F110" s="494" t="s">
        <v>30</v>
      </c>
      <c r="G110" s="495"/>
      <c r="H110" s="495"/>
      <c r="I110" s="495"/>
      <c r="J110" s="495"/>
      <c r="K110" s="495"/>
      <c r="L110" s="495"/>
      <c r="M110" s="495"/>
      <c r="N110" s="495"/>
      <c r="O110" s="495"/>
      <c r="P110" s="495"/>
      <c r="Q110" s="496"/>
      <c r="R110" s="30">
        <v>0</v>
      </c>
    </row>
    <row r="111" spans="1:18" x14ac:dyDescent="0.2">
      <c r="A111" s="491"/>
      <c r="B111" s="66" t="s">
        <v>87</v>
      </c>
      <c r="C111" s="26" t="s">
        <v>114</v>
      </c>
      <c r="D111" s="387">
        <f t="shared" ref="D111:D124" si="3">D110+1</f>
        <v>25</v>
      </c>
      <c r="E111" s="388"/>
      <c r="F111" s="389" t="s">
        <v>31</v>
      </c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476"/>
      <c r="R111" s="21">
        <v>0</v>
      </c>
    </row>
    <row r="112" spans="1:18" x14ac:dyDescent="0.2">
      <c r="A112" s="491"/>
      <c r="B112" s="66" t="s">
        <v>88</v>
      </c>
      <c r="C112" s="26" t="s">
        <v>115</v>
      </c>
      <c r="D112" s="387">
        <f t="shared" si="3"/>
        <v>26</v>
      </c>
      <c r="E112" s="388"/>
      <c r="F112" s="389" t="s">
        <v>32</v>
      </c>
      <c r="G112" s="390"/>
      <c r="H112" s="390"/>
      <c r="I112" s="390"/>
      <c r="J112" s="390"/>
      <c r="K112" s="390"/>
      <c r="L112" s="390"/>
      <c r="M112" s="390"/>
      <c r="N112" s="390"/>
      <c r="O112" s="390"/>
      <c r="P112" s="390"/>
      <c r="Q112" s="476"/>
      <c r="R112" s="21">
        <v>0</v>
      </c>
    </row>
    <row r="113" spans="1:18" x14ac:dyDescent="0.2">
      <c r="A113" s="491"/>
      <c r="B113" s="66" t="s">
        <v>89</v>
      </c>
      <c r="C113" s="27">
        <v>711171</v>
      </c>
      <c r="D113" s="387">
        <f t="shared" si="3"/>
        <v>27</v>
      </c>
      <c r="E113" s="388"/>
      <c r="F113" s="487" t="s">
        <v>33</v>
      </c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9"/>
      <c r="R113" s="21">
        <v>0</v>
      </c>
    </row>
    <row r="114" spans="1:18" x14ac:dyDescent="0.2">
      <c r="A114" s="491"/>
      <c r="B114" s="66" t="s">
        <v>90</v>
      </c>
      <c r="C114" s="26" t="s">
        <v>116</v>
      </c>
      <c r="D114" s="387">
        <f t="shared" si="3"/>
        <v>28</v>
      </c>
      <c r="E114" s="388"/>
      <c r="F114" s="389" t="s">
        <v>34</v>
      </c>
      <c r="G114" s="390"/>
      <c r="H114" s="390"/>
      <c r="I114" s="390"/>
      <c r="J114" s="390"/>
      <c r="K114" s="390"/>
      <c r="L114" s="390"/>
      <c r="M114" s="390"/>
      <c r="N114" s="390"/>
      <c r="O114" s="390"/>
      <c r="P114" s="390"/>
      <c r="Q114" s="476"/>
      <c r="R114" s="21">
        <v>0</v>
      </c>
    </row>
    <row r="115" spans="1:18" x14ac:dyDescent="0.2">
      <c r="A115" s="491"/>
      <c r="B115" s="66" t="s">
        <v>91</v>
      </c>
      <c r="C115" s="27">
        <v>773821</v>
      </c>
      <c r="D115" s="387">
        <f t="shared" si="3"/>
        <v>29</v>
      </c>
      <c r="E115" s="388"/>
      <c r="F115" s="477" t="s">
        <v>35</v>
      </c>
      <c r="G115" s="478"/>
      <c r="H115" s="478"/>
      <c r="I115" s="478"/>
      <c r="J115" s="478"/>
      <c r="K115" s="478"/>
      <c r="L115" s="478"/>
      <c r="M115" s="478"/>
      <c r="N115" s="478"/>
      <c r="O115" s="478"/>
      <c r="P115" s="478"/>
      <c r="Q115" s="479"/>
      <c r="R115" s="21">
        <v>0</v>
      </c>
    </row>
    <row r="116" spans="1:18" x14ac:dyDescent="0.2">
      <c r="A116" s="491"/>
      <c r="B116" s="224" t="s">
        <v>249</v>
      </c>
      <c r="C116" s="27">
        <v>773810</v>
      </c>
      <c r="D116" s="387">
        <f>D115+1</f>
        <v>30</v>
      </c>
      <c r="E116" s="388"/>
      <c r="F116" s="389" t="s">
        <v>251</v>
      </c>
      <c r="G116" s="478"/>
      <c r="H116" s="478"/>
      <c r="I116" s="478"/>
      <c r="J116" s="478"/>
      <c r="K116" s="478"/>
      <c r="L116" s="478"/>
      <c r="M116" s="478"/>
      <c r="N116" s="478"/>
      <c r="O116" s="478"/>
      <c r="P116" s="478"/>
      <c r="Q116" s="479"/>
      <c r="R116" s="21">
        <v>0</v>
      </c>
    </row>
    <row r="117" spans="1:18" x14ac:dyDescent="0.2">
      <c r="A117" s="491"/>
      <c r="B117" s="66" t="s">
        <v>92</v>
      </c>
      <c r="C117" s="27">
        <v>773801</v>
      </c>
      <c r="D117" s="387">
        <f>D116+1</f>
        <v>31</v>
      </c>
      <c r="E117" s="388"/>
      <c r="F117" s="389" t="s">
        <v>36</v>
      </c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476"/>
      <c r="R117" s="21">
        <v>0</v>
      </c>
    </row>
    <row r="118" spans="1:18" x14ac:dyDescent="0.2">
      <c r="A118" s="491"/>
      <c r="B118" s="66" t="s">
        <v>93</v>
      </c>
      <c r="C118" s="27">
        <v>711196</v>
      </c>
      <c r="D118" s="387">
        <f t="shared" si="3"/>
        <v>32</v>
      </c>
      <c r="E118" s="388"/>
      <c r="F118" s="487" t="s">
        <v>39</v>
      </c>
      <c r="G118" s="488"/>
      <c r="H118" s="488"/>
      <c r="I118" s="488"/>
      <c r="J118" s="488"/>
      <c r="K118" s="488"/>
      <c r="L118" s="488"/>
      <c r="M118" s="488"/>
      <c r="N118" s="488"/>
      <c r="O118" s="488"/>
      <c r="P118" s="488"/>
      <c r="Q118" s="489"/>
      <c r="R118" s="21">
        <v>0</v>
      </c>
    </row>
    <row r="119" spans="1:18" x14ac:dyDescent="0.2">
      <c r="A119" s="491"/>
      <c r="B119" s="66" t="s">
        <v>94</v>
      </c>
      <c r="C119" s="26" t="s">
        <v>117</v>
      </c>
      <c r="D119" s="387">
        <f t="shared" si="3"/>
        <v>33</v>
      </c>
      <c r="E119" s="388"/>
      <c r="F119" s="477" t="s">
        <v>41</v>
      </c>
      <c r="G119" s="478"/>
      <c r="H119" s="478"/>
      <c r="I119" s="478"/>
      <c r="J119" s="478"/>
      <c r="K119" s="478"/>
      <c r="L119" s="478"/>
      <c r="M119" s="478"/>
      <c r="N119" s="478"/>
      <c r="O119" s="478"/>
      <c r="P119" s="478"/>
      <c r="Q119" s="479"/>
      <c r="R119" s="21">
        <v>0</v>
      </c>
    </row>
    <row r="120" spans="1:18" x14ac:dyDescent="0.2">
      <c r="A120" s="474">
        <f>R125</f>
        <v>0</v>
      </c>
      <c r="B120" s="66" t="s">
        <v>95</v>
      </c>
      <c r="C120" s="26" t="s">
        <v>118</v>
      </c>
      <c r="D120" s="387">
        <f t="shared" si="3"/>
        <v>34</v>
      </c>
      <c r="E120" s="388"/>
      <c r="F120" s="389" t="s">
        <v>43</v>
      </c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476"/>
      <c r="R120" s="21">
        <v>0</v>
      </c>
    </row>
    <row r="121" spans="1:18" x14ac:dyDescent="0.2">
      <c r="A121" s="474"/>
      <c r="B121" s="66" t="s">
        <v>96</v>
      </c>
      <c r="C121" s="26" t="s">
        <v>119</v>
      </c>
      <c r="D121" s="387">
        <f t="shared" si="3"/>
        <v>35</v>
      </c>
      <c r="E121" s="388"/>
      <c r="F121" s="477" t="s">
        <v>250</v>
      </c>
      <c r="G121" s="478"/>
      <c r="H121" s="478"/>
      <c r="I121" s="478"/>
      <c r="J121" s="478"/>
      <c r="K121" s="478"/>
      <c r="L121" s="478"/>
      <c r="M121" s="478"/>
      <c r="N121" s="478"/>
      <c r="O121" s="478"/>
      <c r="P121" s="478"/>
      <c r="Q121" s="479"/>
      <c r="R121" s="21">
        <v>0</v>
      </c>
    </row>
    <row r="122" spans="1:18" x14ac:dyDescent="0.2">
      <c r="A122" s="474"/>
      <c r="B122" s="66" t="s">
        <v>97</v>
      </c>
      <c r="C122" s="26" t="s">
        <v>120</v>
      </c>
      <c r="D122" s="387">
        <f t="shared" si="3"/>
        <v>36</v>
      </c>
      <c r="E122" s="388"/>
      <c r="F122" s="477" t="s">
        <v>9</v>
      </c>
      <c r="G122" s="478"/>
      <c r="H122" s="478"/>
      <c r="I122" s="478"/>
      <c r="J122" s="478"/>
      <c r="K122" s="478"/>
      <c r="L122" s="478"/>
      <c r="M122" s="478"/>
      <c r="N122" s="478"/>
      <c r="O122" s="478"/>
      <c r="P122" s="478"/>
      <c r="Q122" s="479"/>
      <c r="R122" s="21">
        <v>0</v>
      </c>
    </row>
    <row r="123" spans="1:18" x14ac:dyDescent="0.2">
      <c r="A123" s="474"/>
      <c r="B123" s="66" t="s">
        <v>98</v>
      </c>
      <c r="C123" s="27">
        <v>711440</v>
      </c>
      <c r="D123" s="387">
        <f t="shared" si="3"/>
        <v>37</v>
      </c>
      <c r="E123" s="388"/>
      <c r="F123" s="480" t="s">
        <v>121</v>
      </c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2"/>
      <c r="R123" s="21">
        <v>0</v>
      </c>
    </row>
    <row r="124" spans="1:18" ht="13.5" thickBot="1" x14ac:dyDescent="0.25">
      <c r="A124" s="474"/>
      <c r="B124" s="42" t="s">
        <v>124</v>
      </c>
      <c r="C124" s="28" t="s">
        <v>62</v>
      </c>
      <c r="D124" s="387">
        <f t="shared" si="3"/>
        <v>38</v>
      </c>
      <c r="E124" s="388"/>
      <c r="F124" s="483" t="s">
        <v>50</v>
      </c>
      <c r="G124" s="484"/>
      <c r="H124" s="484"/>
      <c r="I124" s="484"/>
      <c r="J124" s="484"/>
      <c r="K124" s="484"/>
      <c r="L124" s="484"/>
      <c r="M124" s="484"/>
      <c r="N124" s="484"/>
      <c r="O124" s="484"/>
      <c r="P124" s="484"/>
      <c r="Q124" s="485"/>
      <c r="R124" s="22">
        <v>0</v>
      </c>
    </row>
    <row r="125" spans="1:18" ht="15" customHeight="1" thickBot="1" x14ac:dyDescent="0.25">
      <c r="A125" s="475"/>
      <c r="B125" s="395" t="s">
        <v>138</v>
      </c>
      <c r="C125" s="395"/>
      <c r="D125" s="395"/>
      <c r="E125" s="395"/>
      <c r="F125" s="395"/>
      <c r="G125" s="395"/>
      <c r="H125" s="395"/>
      <c r="I125" s="395"/>
      <c r="J125" s="395"/>
      <c r="K125" s="395"/>
      <c r="L125" s="395"/>
      <c r="M125" s="395"/>
      <c r="N125" s="395"/>
      <c r="O125" s="395"/>
      <c r="P125" s="395"/>
      <c r="Q125" s="486"/>
      <c r="R125" s="54">
        <f>SUM(R110:R124)</f>
        <v>0</v>
      </c>
    </row>
    <row r="126" spans="1:18" s="178" customFormat="1" ht="20.25" customHeight="1" thickBot="1" x14ac:dyDescent="0.25">
      <c r="A126" s="444" t="s">
        <v>231</v>
      </c>
      <c r="B126" s="447" t="s">
        <v>147</v>
      </c>
      <c r="C126" s="447"/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8"/>
    </row>
    <row r="127" spans="1:18" ht="13.5" thickBot="1" x14ac:dyDescent="0.25">
      <c r="A127" s="449"/>
      <c r="B127" s="450" t="s">
        <v>99</v>
      </c>
      <c r="C127" s="452" t="s">
        <v>29</v>
      </c>
      <c r="D127" s="455" t="s">
        <v>243</v>
      </c>
      <c r="E127" s="455"/>
      <c r="F127" s="455"/>
      <c r="G127" s="455"/>
      <c r="H127" s="455"/>
      <c r="I127" s="455"/>
      <c r="J127" s="455"/>
      <c r="K127" s="455"/>
      <c r="L127" s="455"/>
      <c r="M127" s="455"/>
      <c r="N127" s="455"/>
      <c r="O127" s="456"/>
      <c r="P127" s="456"/>
      <c r="Q127" s="457"/>
      <c r="R127" s="58"/>
    </row>
    <row r="128" spans="1:18" x14ac:dyDescent="0.2">
      <c r="A128" s="449"/>
      <c r="B128" s="451"/>
      <c r="C128" s="453"/>
      <c r="D128" s="461" t="s">
        <v>53</v>
      </c>
      <c r="E128" s="462"/>
      <c r="F128" s="463"/>
      <c r="G128" s="463"/>
      <c r="H128" s="463"/>
      <c r="I128" s="463"/>
      <c r="J128" s="463"/>
      <c r="K128" s="463"/>
      <c r="L128" s="463"/>
      <c r="M128" s="463"/>
      <c r="N128" s="464"/>
      <c r="O128" s="465"/>
      <c r="P128" s="466"/>
      <c r="Q128" s="467"/>
      <c r="R128" s="59"/>
    </row>
    <row r="129" spans="1:18" x14ac:dyDescent="0.2">
      <c r="A129" s="449"/>
      <c r="B129" s="451"/>
      <c r="C129" s="453"/>
      <c r="D129" s="468" t="s">
        <v>6</v>
      </c>
      <c r="E129" s="469"/>
      <c r="F129" s="470"/>
      <c r="G129" s="470"/>
      <c r="H129" s="470"/>
      <c r="I129" s="470"/>
      <c r="J129" s="470"/>
      <c r="K129" s="470"/>
      <c r="L129" s="470"/>
      <c r="M129" s="470"/>
      <c r="N129" s="471"/>
      <c r="O129" s="472" t="s">
        <v>144</v>
      </c>
      <c r="P129" s="472"/>
      <c r="Q129" s="473"/>
      <c r="R129" s="75">
        <v>0</v>
      </c>
    </row>
    <row r="130" spans="1:18" ht="13.5" thickBot="1" x14ac:dyDescent="0.25">
      <c r="A130" s="108">
        <f>R129</f>
        <v>0</v>
      </c>
      <c r="B130" s="451"/>
      <c r="C130" s="454"/>
      <c r="D130" s="437" t="s">
        <v>8</v>
      </c>
      <c r="E130" s="438"/>
      <c r="F130" s="439"/>
      <c r="G130" s="439"/>
      <c r="H130" s="439"/>
      <c r="I130" s="439"/>
      <c r="J130" s="439"/>
      <c r="K130" s="439"/>
      <c r="L130" s="439"/>
      <c r="M130" s="439"/>
      <c r="N130" s="440"/>
      <c r="O130" s="441"/>
      <c r="P130" s="442"/>
      <c r="Q130" s="443"/>
      <c r="R130" s="60"/>
    </row>
    <row r="131" spans="1:18" s="179" customFormat="1" ht="16.5" customHeight="1" thickBot="1" x14ac:dyDescent="0.25">
      <c r="A131" s="397" t="s">
        <v>143</v>
      </c>
      <c r="B131" s="395"/>
      <c r="C131" s="395"/>
      <c r="D131" s="394"/>
      <c r="E131" s="394"/>
      <c r="F131" s="394"/>
      <c r="G131" s="394"/>
      <c r="H131" s="394"/>
      <c r="I131" s="394"/>
      <c r="J131" s="394"/>
      <c r="K131" s="394"/>
      <c r="L131" s="394"/>
      <c r="M131" s="394"/>
      <c r="N131" s="394"/>
      <c r="O131" s="395"/>
      <c r="P131" s="395"/>
      <c r="Q131" s="396"/>
      <c r="R131" s="53">
        <f>(R73+R97+R125+R129) + SUM(R101:R106)</f>
        <v>0</v>
      </c>
    </row>
    <row r="132" spans="1:18" s="178" customFormat="1" ht="15.75" customHeight="1" thickBot="1" x14ac:dyDescent="0.25">
      <c r="A132" s="444" t="s">
        <v>69</v>
      </c>
      <c r="B132" s="446" t="s">
        <v>145</v>
      </c>
      <c r="C132" s="447"/>
      <c r="D132" s="447"/>
      <c r="E132" s="447"/>
      <c r="F132" s="447"/>
      <c r="G132" s="447"/>
      <c r="H132" s="447"/>
      <c r="I132" s="447"/>
      <c r="J132" s="447"/>
      <c r="K132" s="447"/>
      <c r="L132" s="447"/>
      <c r="M132" s="447"/>
      <c r="N132" s="447"/>
      <c r="O132" s="447"/>
      <c r="P132" s="447"/>
      <c r="Q132" s="447"/>
      <c r="R132" s="448"/>
    </row>
    <row r="133" spans="1:18" ht="15" customHeight="1" thickBot="1" x14ac:dyDescent="0.25">
      <c r="A133" s="445"/>
      <c r="B133" s="403" t="s">
        <v>100</v>
      </c>
      <c r="C133" s="452">
        <v>757003</v>
      </c>
      <c r="D133" s="428" t="s">
        <v>123</v>
      </c>
      <c r="E133" s="429"/>
      <c r="F133" s="430"/>
      <c r="G133" s="459">
        <f>'Project Budget Overview'!D11</f>
        <v>0</v>
      </c>
      <c r="H133" s="460"/>
      <c r="I133" s="424" t="s">
        <v>17</v>
      </c>
      <c r="J133" s="425"/>
      <c r="K133" s="426"/>
      <c r="L133" s="426"/>
      <c r="M133" s="426"/>
      <c r="N133" s="426"/>
      <c r="O133" s="426"/>
      <c r="P133" s="426"/>
      <c r="Q133" s="427"/>
      <c r="R133" s="45">
        <f>R131</f>
        <v>0</v>
      </c>
    </row>
    <row r="134" spans="1:18" ht="15" customHeight="1" thickBot="1" x14ac:dyDescent="0.25">
      <c r="A134" s="445"/>
      <c r="B134" s="458"/>
      <c r="C134" s="454"/>
      <c r="D134" s="428" t="s">
        <v>156</v>
      </c>
      <c r="E134" s="429"/>
      <c r="F134" s="430"/>
      <c r="G134" s="431">
        <f>'Project Budget Overview'!D10</f>
        <v>0</v>
      </c>
      <c r="H134" s="432"/>
      <c r="I134" s="432"/>
      <c r="J134" s="433"/>
      <c r="K134" s="434" t="s">
        <v>157</v>
      </c>
      <c r="L134" s="435"/>
      <c r="M134" s="435"/>
      <c r="N134" s="435"/>
      <c r="O134" s="435"/>
      <c r="P134" s="435"/>
      <c r="Q134" s="436"/>
      <c r="R134" s="157">
        <f>R133*G133</f>
        <v>0</v>
      </c>
    </row>
    <row r="135" spans="1:18" ht="13.5" hidden="1" thickBot="1" x14ac:dyDescent="0.25">
      <c r="A135" s="98"/>
      <c r="B135" s="99"/>
      <c r="C135" s="100"/>
      <c r="D135" s="4"/>
      <c r="E135" s="4"/>
      <c r="F135" s="1"/>
      <c r="G135" s="1"/>
      <c r="H135" s="1"/>
      <c r="I135" s="1"/>
      <c r="J135" s="417"/>
      <c r="K135" s="417"/>
      <c r="L135" s="104"/>
      <c r="M135" s="418"/>
      <c r="N135" s="418"/>
      <c r="O135" s="1"/>
      <c r="P135" s="1"/>
      <c r="Q135" s="41"/>
      <c r="R135" s="46"/>
    </row>
    <row r="136" spans="1:18" ht="13.5" hidden="1" thickBot="1" x14ac:dyDescent="0.25">
      <c r="A136" s="101"/>
      <c r="B136" s="99"/>
      <c r="C136" s="100"/>
      <c r="D136" s="1"/>
      <c r="E136" s="1"/>
      <c r="F136" s="1"/>
      <c r="G136" s="1"/>
      <c r="H136" s="1"/>
      <c r="I136" s="1"/>
      <c r="J136" s="417"/>
      <c r="K136" s="417"/>
      <c r="L136" s="104"/>
      <c r="M136" s="418"/>
      <c r="N136" s="418"/>
      <c r="O136" s="1"/>
      <c r="P136" s="106"/>
      <c r="Q136" s="107"/>
      <c r="R136" s="102"/>
    </row>
    <row r="137" spans="1:18" ht="17.25" customHeight="1" thickBot="1" x14ac:dyDescent="0.25">
      <c r="A137" s="76">
        <f>R137</f>
        <v>0</v>
      </c>
      <c r="B137" s="397" t="s">
        <v>141</v>
      </c>
      <c r="C137" s="419"/>
      <c r="D137" s="419"/>
      <c r="E137" s="419"/>
      <c r="F137" s="419"/>
      <c r="G137" s="419"/>
      <c r="H137" s="419"/>
      <c r="I137" s="419"/>
      <c r="J137" s="419"/>
      <c r="K137" s="419"/>
      <c r="L137" s="419"/>
      <c r="M137" s="419"/>
      <c r="N137" s="419"/>
      <c r="O137" s="419"/>
      <c r="P137" s="419"/>
      <c r="Q137" s="420"/>
      <c r="R137" s="103">
        <f>R134</f>
        <v>0</v>
      </c>
    </row>
    <row r="138" spans="1:18" s="178" customFormat="1" ht="13.5" thickBot="1" x14ac:dyDescent="0.25">
      <c r="A138" s="44"/>
      <c r="B138" s="421" t="s">
        <v>146</v>
      </c>
      <c r="C138" s="422"/>
      <c r="D138" s="422"/>
      <c r="E138" s="422"/>
      <c r="F138" s="422"/>
      <c r="G138" s="422"/>
      <c r="H138" s="422"/>
      <c r="I138" s="422"/>
      <c r="J138" s="422"/>
      <c r="K138" s="422"/>
      <c r="L138" s="422"/>
      <c r="M138" s="422"/>
      <c r="N138" s="422"/>
      <c r="O138" s="422"/>
      <c r="P138" s="422"/>
      <c r="Q138" s="423"/>
      <c r="R138" s="52">
        <f>SUM(R131,R137)</f>
        <v>0</v>
      </c>
    </row>
  </sheetData>
  <mergeCells count="224">
    <mergeCell ref="G19:J19"/>
    <mergeCell ref="G21:J21"/>
    <mergeCell ref="G23:J23"/>
    <mergeCell ref="G6:R6"/>
    <mergeCell ref="E5:F5"/>
    <mergeCell ref="G5:R5"/>
    <mergeCell ref="A36:A73"/>
    <mergeCell ref="B83:B87"/>
    <mergeCell ref="D87:E87"/>
    <mergeCell ref="F87:Q87"/>
    <mergeCell ref="A74:A89"/>
    <mergeCell ref="D74:R74"/>
    <mergeCell ref="D75:E75"/>
    <mergeCell ref="F75:Q75"/>
    <mergeCell ref="D76:E76"/>
    <mergeCell ref="F76:Q76"/>
    <mergeCell ref="D77:E77"/>
    <mergeCell ref="F77:Q77"/>
    <mergeCell ref="B78:B82"/>
    <mergeCell ref="D78:E78"/>
    <mergeCell ref="F78:Q78"/>
    <mergeCell ref="D79:E79"/>
    <mergeCell ref="F79:Q79"/>
    <mergeCell ref="D82:E82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4:J4"/>
    <mergeCell ref="A7:A35"/>
    <mergeCell ref="B7:B55"/>
    <mergeCell ref="D20:K20"/>
    <mergeCell ref="D22:K22"/>
    <mergeCell ref="D24:K24"/>
    <mergeCell ref="D18:K18"/>
    <mergeCell ref="G69:Q69"/>
    <mergeCell ref="G60:R60"/>
    <mergeCell ref="D68:E68"/>
    <mergeCell ref="G68:Q68"/>
    <mergeCell ref="D32:K32"/>
    <mergeCell ref="D34:K34"/>
    <mergeCell ref="D36:K36"/>
    <mergeCell ref="D49:K49"/>
    <mergeCell ref="D51:K51"/>
    <mergeCell ref="D53:K53"/>
    <mergeCell ref="D38:K38"/>
    <mergeCell ref="D40:K40"/>
    <mergeCell ref="D42:K42"/>
    <mergeCell ref="D44:K44"/>
    <mergeCell ref="D47:R47"/>
    <mergeCell ref="D46:K46"/>
    <mergeCell ref="G43:J43"/>
    <mergeCell ref="F82:Q82"/>
    <mergeCell ref="D83:E83"/>
    <mergeCell ref="F83:Q83"/>
    <mergeCell ref="D84:E84"/>
    <mergeCell ref="F84:Q84"/>
    <mergeCell ref="C85:C86"/>
    <mergeCell ref="D85:E86"/>
    <mergeCell ref="F85:Q85"/>
    <mergeCell ref="G86:Q86"/>
    <mergeCell ref="D89:E89"/>
    <mergeCell ref="F89:Q89"/>
    <mergeCell ref="D90:E90"/>
    <mergeCell ref="F90:Q90"/>
    <mergeCell ref="F88:Q88"/>
    <mergeCell ref="D88:E88"/>
    <mergeCell ref="D91:E91"/>
    <mergeCell ref="F91:Q91"/>
    <mergeCell ref="D92:E92"/>
    <mergeCell ref="F92:Q92"/>
    <mergeCell ref="D96:E96"/>
    <mergeCell ref="F96:Q96"/>
    <mergeCell ref="B97:Q97"/>
    <mergeCell ref="A98:A100"/>
    <mergeCell ref="B98:B101"/>
    <mergeCell ref="C98:C101"/>
    <mergeCell ref="D98:E101"/>
    <mergeCell ref="F98:Q100"/>
    <mergeCell ref="F101:Q101"/>
    <mergeCell ref="A90:A97"/>
    <mergeCell ref="D93:E93"/>
    <mergeCell ref="F93:Q93"/>
    <mergeCell ref="D94:E94"/>
    <mergeCell ref="F94:Q94"/>
    <mergeCell ref="D95:E95"/>
    <mergeCell ref="F95:Q95"/>
    <mergeCell ref="D106:E106"/>
    <mergeCell ref="F106:Q106"/>
    <mergeCell ref="B107:Q107"/>
    <mergeCell ref="A108:B109"/>
    <mergeCell ref="C108:Q108"/>
    <mergeCell ref="C109:Q109"/>
    <mergeCell ref="A102:A104"/>
    <mergeCell ref="B102:B105"/>
    <mergeCell ref="C102:C105"/>
    <mergeCell ref="D102:E105"/>
    <mergeCell ref="F102:Q104"/>
    <mergeCell ref="F105:Q105"/>
    <mergeCell ref="F114:Q114"/>
    <mergeCell ref="D115:E115"/>
    <mergeCell ref="F115:Q115"/>
    <mergeCell ref="D117:E117"/>
    <mergeCell ref="F117:Q117"/>
    <mergeCell ref="D118:E118"/>
    <mergeCell ref="F118:Q118"/>
    <mergeCell ref="A110:A119"/>
    <mergeCell ref="D110:E110"/>
    <mergeCell ref="F110:Q110"/>
    <mergeCell ref="D111:E111"/>
    <mergeCell ref="F111:Q111"/>
    <mergeCell ref="D112:E112"/>
    <mergeCell ref="F112:Q112"/>
    <mergeCell ref="D113:E113"/>
    <mergeCell ref="F113:Q113"/>
    <mergeCell ref="D114:E114"/>
    <mergeCell ref="D119:E119"/>
    <mergeCell ref="F119:Q119"/>
    <mergeCell ref="D116:E116"/>
    <mergeCell ref="F116:Q116"/>
    <mergeCell ref="A120:A125"/>
    <mergeCell ref="D120:E120"/>
    <mergeCell ref="F120:Q120"/>
    <mergeCell ref="D121:E121"/>
    <mergeCell ref="F121:Q121"/>
    <mergeCell ref="D122:E122"/>
    <mergeCell ref="F122:Q122"/>
    <mergeCell ref="D123:E123"/>
    <mergeCell ref="F123:Q123"/>
    <mergeCell ref="D124:E124"/>
    <mergeCell ref="F124:Q124"/>
    <mergeCell ref="B125:Q125"/>
    <mergeCell ref="C127:C130"/>
    <mergeCell ref="D127:N127"/>
    <mergeCell ref="O127:Q127"/>
    <mergeCell ref="B133:B134"/>
    <mergeCell ref="C133:C134"/>
    <mergeCell ref="D133:F133"/>
    <mergeCell ref="G133:H133"/>
    <mergeCell ref="D128:E128"/>
    <mergeCell ref="F128:N128"/>
    <mergeCell ref="O128:Q128"/>
    <mergeCell ref="D129:E129"/>
    <mergeCell ref="F129:N129"/>
    <mergeCell ref="O129:Q129"/>
    <mergeCell ref="J136:K136"/>
    <mergeCell ref="M136:N136"/>
    <mergeCell ref="B137:Q137"/>
    <mergeCell ref="B138:Q138"/>
    <mergeCell ref="D8:K8"/>
    <mergeCell ref="D10:K10"/>
    <mergeCell ref="D12:K12"/>
    <mergeCell ref="D14:K14"/>
    <mergeCell ref="D16:K16"/>
    <mergeCell ref="I133:Q133"/>
    <mergeCell ref="D134:F134"/>
    <mergeCell ref="G134:J134"/>
    <mergeCell ref="K134:Q134"/>
    <mergeCell ref="J135:K135"/>
    <mergeCell ref="M135:N135"/>
    <mergeCell ref="D130:E130"/>
    <mergeCell ref="F130:N130"/>
    <mergeCell ref="O130:Q130"/>
    <mergeCell ref="A131:Q131"/>
    <mergeCell ref="A132:A134"/>
    <mergeCell ref="B132:R132"/>
    <mergeCell ref="A126:A129"/>
    <mergeCell ref="B126:R126"/>
    <mergeCell ref="B127:B130"/>
    <mergeCell ref="G45:J45"/>
    <mergeCell ref="G66:Q66"/>
    <mergeCell ref="G48:J48"/>
    <mergeCell ref="G50:J50"/>
    <mergeCell ref="G52:J52"/>
    <mergeCell ref="G54:J54"/>
    <mergeCell ref="B60:D60"/>
    <mergeCell ref="D80:E80"/>
    <mergeCell ref="F80:Q80"/>
    <mergeCell ref="D65:E65"/>
    <mergeCell ref="D81:E81"/>
    <mergeCell ref="F81:Q81"/>
    <mergeCell ref="D59:K59"/>
    <mergeCell ref="D55:K55"/>
    <mergeCell ref="D57:K57"/>
    <mergeCell ref="D70:Q70"/>
    <mergeCell ref="B71:Q71"/>
    <mergeCell ref="G56:J56"/>
    <mergeCell ref="C72:Q72"/>
    <mergeCell ref="B73:Q73"/>
    <mergeCell ref="B61:Q61"/>
    <mergeCell ref="B62:Q62"/>
    <mergeCell ref="B63:B69"/>
    <mergeCell ref="D63:R63"/>
    <mergeCell ref="D64:E64"/>
    <mergeCell ref="G64:Q64"/>
    <mergeCell ref="G7:J7"/>
    <mergeCell ref="G9:J9"/>
    <mergeCell ref="G11:J11"/>
    <mergeCell ref="G13:J13"/>
    <mergeCell ref="G15:J15"/>
    <mergeCell ref="G17:J17"/>
    <mergeCell ref="C69:E69"/>
    <mergeCell ref="G25:J25"/>
    <mergeCell ref="G27:J27"/>
    <mergeCell ref="G29:J29"/>
    <mergeCell ref="G33:J33"/>
    <mergeCell ref="G35:J35"/>
    <mergeCell ref="G31:J31"/>
    <mergeCell ref="G65:Q65"/>
    <mergeCell ref="D26:K26"/>
    <mergeCell ref="D28:K28"/>
    <mergeCell ref="D30:K30"/>
    <mergeCell ref="D67:E67"/>
    <mergeCell ref="G67:Q67"/>
    <mergeCell ref="G37:J37"/>
    <mergeCell ref="G39:J39"/>
    <mergeCell ref="G41:J41"/>
    <mergeCell ref="G58:J58"/>
    <mergeCell ref="D66:E66"/>
  </mergeCells>
  <pageMargins left="0.5" right="0.5" top="0.5" bottom="0.5" header="0.5" footer="0.5"/>
  <pageSetup scale="34" orientation="portrait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38"/>
  <sheetViews>
    <sheetView topLeftCell="B1" zoomScaleNormal="100" workbookViewId="0">
      <selection activeCell="R107" sqref="R107"/>
    </sheetView>
  </sheetViews>
  <sheetFormatPr defaultColWidth="9.140625" defaultRowHeight="12.75" x14ac:dyDescent="0.2"/>
  <cols>
    <col min="1" max="1" width="20.85546875" style="180" customWidth="1"/>
    <col min="2" max="2" width="36.5703125" style="176" customWidth="1"/>
    <col min="3" max="3" width="16.5703125" style="176" customWidth="1"/>
    <col min="4" max="4" width="3.5703125" style="181" customWidth="1"/>
    <col min="5" max="5" width="5" style="176" customWidth="1"/>
    <col min="6" max="6" width="6.28515625" style="176" customWidth="1"/>
    <col min="7" max="7" width="6" style="176" customWidth="1"/>
    <col min="8" max="8" width="9.140625" style="176" customWidth="1"/>
    <col min="9" max="9" width="9.140625" style="176"/>
    <col min="10" max="10" width="6.85546875" style="176" customWidth="1"/>
    <col min="11" max="11" width="14.140625" style="176" customWidth="1"/>
    <col min="12" max="12" width="9.140625" style="176" customWidth="1"/>
    <col min="13" max="13" width="8" style="176" customWidth="1"/>
    <col min="14" max="14" width="11.140625" style="176" bestFit="1" customWidth="1"/>
    <col min="15" max="15" width="12.5703125" style="176" customWidth="1"/>
    <col min="16" max="16" width="12.42578125" style="176" customWidth="1"/>
    <col min="17" max="17" width="13.85546875" style="176" customWidth="1"/>
    <col min="18" max="18" width="15.5703125" style="176" customWidth="1"/>
    <col min="19" max="16384" width="9.140625" style="176"/>
  </cols>
  <sheetData>
    <row r="1" spans="1:18" s="174" customFormat="1" ht="20.100000000000001" customHeight="1" thickBot="1" x14ac:dyDescent="0.3">
      <c r="A1" s="580" t="s">
        <v>25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2"/>
    </row>
    <row r="2" spans="1:18" s="174" customFormat="1" ht="20.100000000000001" customHeight="1" thickBot="1" x14ac:dyDescent="0.3">
      <c r="A2" s="583" t="s">
        <v>10</v>
      </c>
      <c r="B2" s="584"/>
      <c r="C2" s="615">
        <f>'Project Budget Overview'!D4</f>
        <v>0</v>
      </c>
      <c r="D2" s="616"/>
      <c r="E2" s="616"/>
      <c r="F2" s="616"/>
      <c r="G2" s="616"/>
      <c r="H2" s="616"/>
      <c r="I2" s="617"/>
      <c r="J2" s="69"/>
      <c r="K2" s="134" t="s">
        <v>11</v>
      </c>
      <c r="L2" s="615">
        <f>'Project Budget Overview'!D6</f>
        <v>0</v>
      </c>
      <c r="M2" s="616"/>
      <c r="N2" s="616"/>
      <c r="O2" s="616"/>
      <c r="P2" s="616"/>
      <c r="Q2" s="616"/>
      <c r="R2" s="617"/>
    </row>
    <row r="3" spans="1:18" s="174" customFormat="1" ht="20.100000000000001" customHeight="1" thickBot="1" x14ac:dyDescent="0.3">
      <c r="A3" s="583" t="s">
        <v>131</v>
      </c>
      <c r="B3" s="584"/>
      <c r="C3" s="586">
        <f>'Project Budget Overview'!D16</f>
        <v>0</v>
      </c>
      <c r="D3" s="587"/>
      <c r="E3" s="587"/>
      <c r="F3" s="588"/>
      <c r="G3" s="589" t="s">
        <v>140</v>
      </c>
      <c r="H3" s="590"/>
      <c r="I3" s="590"/>
      <c r="J3" s="590"/>
      <c r="K3" s="591"/>
      <c r="L3" s="592">
        <f>'Project Budget Overview'!E16</f>
        <v>0</v>
      </c>
      <c r="M3" s="593"/>
      <c r="N3" s="594"/>
      <c r="O3" s="583" t="s">
        <v>26</v>
      </c>
      <c r="P3" s="584"/>
      <c r="Q3" s="584"/>
      <c r="R3" s="140">
        <v>2</v>
      </c>
    </row>
    <row r="4" spans="1:18" s="175" customFormat="1" ht="39.75" customHeight="1" thickBot="1" x14ac:dyDescent="0.25">
      <c r="A4" s="72" t="s">
        <v>63</v>
      </c>
      <c r="B4" s="72" t="s">
        <v>64</v>
      </c>
      <c r="C4" s="33" t="s">
        <v>242</v>
      </c>
      <c r="D4" s="406" t="s">
        <v>23</v>
      </c>
      <c r="E4" s="408"/>
      <c r="F4" s="408"/>
      <c r="G4" s="407"/>
      <c r="H4" s="407"/>
      <c r="I4" s="407"/>
      <c r="J4" s="409"/>
      <c r="K4" s="33" t="s">
        <v>20</v>
      </c>
      <c r="L4" s="73" t="s">
        <v>128</v>
      </c>
      <c r="M4" s="73" t="s">
        <v>21</v>
      </c>
      <c r="N4" s="73" t="s">
        <v>19</v>
      </c>
      <c r="O4" s="74" t="s">
        <v>14</v>
      </c>
      <c r="P4" s="74" t="s">
        <v>15</v>
      </c>
      <c r="Q4" s="33" t="s">
        <v>13</v>
      </c>
      <c r="R4" s="74" t="s">
        <v>12</v>
      </c>
    </row>
    <row r="5" spans="1:18" s="175" customFormat="1" ht="15.75" customHeight="1" thickBot="1" x14ac:dyDescent="0.25">
      <c r="A5" s="228"/>
      <c r="B5" s="229"/>
      <c r="C5" s="230"/>
      <c r="D5" s="225"/>
      <c r="E5" s="596" t="s">
        <v>254</v>
      </c>
      <c r="F5" s="596"/>
      <c r="G5" s="59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9"/>
    </row>
    <row r="6" spans="1:18" ht="24.75" customHeight="1" thickBot="1" x14ac:dyDescent="0.25">
      <c r="A6" s="36"/>
      <c r="B6" s="37"/>
      <c r="C6" s="16" t="s">
        <v>129</v>
      </c>
      <c r="D6" s="227"/>
      <c r="E6" s="235" t="s">
        <v>253</v>
      </c>
      <c r="F6" s="235" t="s">
        <v>252</v>
      </c>
      <c r="G6" s="595" t="s">
        <v>278</v>
      </c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8"/>
    </row>
    <row r="7" spans="1:18" ht="23.1" customHeight="1" thickBot="1" x14ac:dyDescent="0.25">
      <c r="A7" s="490" t="s">
        <v>228</v>
      </c>
      <c r="B7" s="568" t="s">
        <v>70</v>
      </c>
      <c r="C7" s="218" t="s">
        <v>201</v>
      </c>
      <c r="D7" s="161" t="s">
        <v>0</v>
      </c>
      <c r="E7" s="254">
        <v>0</v>
      </c>
      <c r="F7" s="249">
        <v>0</v>
      </c>
      <c r="G7" s="372">
        <f>'Project Budget Overview'!B24</f>
        <v>0</v>
      </c>
      <c r="H7" s="373"/>
      <c r="I7" s="373"/>
      <c r="J7" s="374"/>
      <c r="K7" s="173">
        <f>'Proposal Budget Year 1'!K7 * 1.03</f>
        <v>0</v>
      </c>
      <c r="L7" s="182"/>
      <c r="M7" s="183"/>
      <c r="N7" s="182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3.1" customHeight="1" thickBot="1" x14ac:dyDescent="0.25">
      <c r="A8" s="491"/>
      <c r="B8" s="569"/>
      <c r="C8" s="219" t="s">
        <v>24</v>
      </c>
      <c r="D8" s="378" t="s">
        <v>233</v>
      </c>
      <c r="E8" s="379"/>
      <c r="F8" s="379"/>
      <c r="G8" s="380"/>
      <c r="H8" s="380"/>
      <c r="I8" s="380"/>
      <c r="J8" s="380"/>
      <c r="K8" s="380"/>
      <c r="L8" s="184">
        <f>L7*12</f>
        <v>0</v>
      </c>
      <c r="M8" s="185">
        <f>M7*9</f>
        <v>0</v>
      </c>
      <c r="N8" s="186">
        <f>N7*3</f>
        <v>0</v>
      </c>
      <c r="O8" s="10">
        <f>O7*0.2826</f>
        <v>0</v>
      </c>
      <c r="P8" s="11">
        <f>P7*0.2826</f>
        <v>0</v>
      </c>
      <c r="Q8" s="12">
        <f>Q7*0.2826</f>
        <v>0</v>
      </c>
      <c r="R8" s="13">
        <f t="shared" si="0"/>
        <v>0</v>
      </c>
    </row>
    <row r="9" spans="1:18" ht="23.1" customHeight="1" thickBot="1" x14ac:dyDescent="0.25">
      <c r="A9" s="491"/>
      <c r="B9" s="569"/>
      <c r="C9" s="218" t="s">
        <v>201</v>
      </c>
      <c r="D9" s="161" t="s">
        <v>1</v>
      </c>
      <c r="E9" s="254">
        <v>0</v>
      </c>
      <c r="F9" s="249">
        <v>0</v>
      </c>
      <c r="G9" s="373">
        <f>'Project Budget Overview'!B25</f>
        <v>0</v>
      </c>
      <c r="H9" s="373"/>
      <c r="I9" s="373"/>
      <c r="J9" s="374"/>
      <c r="K9" s="173">
        <f>'Proposal Budget Year 1'!K9 * 1.03</f>
        <v>0</v>
      </c>
      <c r="L9" s="182"/>
      <c r="M9" s="183"/>
      <c r="N9" s="182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3.1" customHeight="1" thickBot="1" x14ac:dyDescent="0.25">
      <c r="A10" s="491"/>
      <c r="B10" s="569"/>
      <c r="C10" s="219" t="s">
        <v>24</v>
      </c>
      <c r="D10" s="378" t="s">
        <v>233</v>
      </c>
      <c r="E10" s="379"/>
      <c r="F10" s="379"/>
      <c r="G10" s="380"/>
      <c r="H10" s="380"/>
      <c r="I10" s="380"/>
      <c r="J10" s="380"/>
      <c r="K10" s="380"/>
      <c r="L10" s="184">
        <f>L9*12</f>
        <v>0</v>
      </c>
      <c r="M10" s="185">
        <f>M9*9</f>
        <v>0</v>
      </c>
      <c r="N10" s="186">
        <f>N9*3</f>
        <v>0</v>
      </c>
      <c r="O10" s="10">
        <f>O9*0.2826</f>
        <v>0</v>
      </c>
      <c r="P10" s="11">
        <f>P9*0.2826</f>
        <v>0</v>
      </c>
      <c r="Q10" s="12">
        <f>Q9*0.2826</f>
        <v>0</v>
      </c>
      <c r="R10" s="14">
        <f t="shared" si="0"/>
        <v>0</v>
      </c>
    </row>
    <row r="11" spans="1:18" ht="23.1" customHeight="1" thickBot="1" x14ac:dyDescent="0.25">
      <c r="A11" s="491"/>
      <c r="B11" s="569"/>
      <c r="C11" s="218" t="s">
        <v>201</v>
      </c>
      <c r="D11" s="161" t="s">
        <v>2</v>
      </c>
      <c r="E11" s="254">
        <v>0</v>
      </c>
      <c r="F11" s="249">
        <v>0</v>
      </c>
      <c r="G11" s="372">
        <f>'Project Budget Overview'!B26</f>
        <v>0</v>
      </c>
      <c r="H11" s="373"/>
      <c r="I11" s="373"/>
      <c r="J11" s="374"/>
      <c r="K11" s="173">
        <f>'Proposal Budget Year 1'!K11 * 1.03</f>
        <v>0</v>
      </c>
      <c r="L11" s="182"/>
      <c r="M11" s="183"/>
      <c r="N11" s="182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3.1" customHeight="1" thickBot="1" x14ac:dyDescent="0.25">
      <c r="A12" s="491"/>
      <c r="B12" s="569"/>
      <c r="C12" s="219" t="s">
        <v>24</v>
      </c>
      <c r="D12" s="378" t="s">
        <v>233</v>
      </c>
      <c r="E12" s="379"/>
      <c r="F12" s="379"/>
      <c r="G12" s="380"/>
      <c r="H12" s="380"/>
      <c r="I12" s="380"/>
      <c r="J12" s="380"/>
      <c r="K12" s="380"/>
      <c r="L12" s="184">
        <f>L11*12</f>
        <v>0</v>
      </c>
      <c r="M12" s="185">
        <f>M11*9</f>
        <v>0</v>
      </c>
      <c r="N12" s="186">
        <f>N11*3</f>
        <v>0</v>
      </c>
      <c r="O12" s="10">
        <f>O11*0.2826</f>
        <v>0</v>
      </c>
      <c r="P12" s="11">
        <f>P11*0.2826</f>
        <v>0</v>
      </c>
      <c r="Q12" s="12">
        <f>Q11*0.2826</f>
        <v>0</v>
      </c>
      <c r="R12" s="14">
        <f t="shared" si="0"/>
        <v>0</v>
      </c>
    </row>
    <row r="13" spans="1:18" ht="23.1" customHeight="1" thickBot="1" x14ac:dyDescent="0.25">
      <c r="A13" s="491"/>
      <c r="B13" s="569"/>
      <c r="C13" s="218" t="s">
        <v>201</v>
      </c>
      <c r="D13" s="161" t="s">
        <v>3</v>
      </c>
      <c r="E13" s="254">
        <v>0</v>
      </c>
      <c r="F13" s="249">
        <v>0</v>
      </c>
      <c r="G13" s="373">
        <f>'Project Budget Overview'!B27</f>
        <v>0</v>
      </c>
      <c r="H13" s="373"/>
      <c r="I13" s="373"/>
      <c r="J13" s="374"/>
      <c r="K13" s="173">
        <f>'Proposal Budget Year 1'!K13 * 1.03</f>
        <v>0</v>
      </c>
      <c r="L13" s="182"/>
      <c r="M13" s="183"/>
      <c r="N13" s="182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3.1" customHeight="1" thickBot="1" x14ac:dyDescent="0.25">
      <c r="A14" s="491"/>
      <c r="B14" s="569"/>
      <c r="C14" s="219" t="s">
        <v>24</v>
      </c>
      <c r="D14" s="378" t="s">
        <v>233</v>
      </c>
      <c r="E14" s="379"/>
      <c r="F14" s="379"/>
      <c r="G14" s="380"/>
      <c r="H14" s="380"/>
      <c r="I14" s="380"/>
      <c r="J14" s="380"/>
      <c r="K14" s="380"/>
      <c r="L14" s="184">
        <f>L13*12</f>
        <v>0</v>
      </c>
      <c r="M14" s="185">
        <f>M13*9</f>
        <v>0</v>
      </c>
      <c r="N14" s="186">
        <f>N13*3</f>
        <v>0</v>
      </c>
      <c r="O14" s="10">
        <f>O13*0.2826</f>
        <v>0</v>
      </c>
      <c r="P14" s="11">
        <f>P13*0.2826</f>
        <v>0</v>
      </c>
      <c r="Q14" s="12">
        <f>Q13*0.2826</f>
        <v>0</v>
      </c>
      <c r="R14" s="14">
        <f t="shared" si="0"/>
        <v>0</v>
      </c>
    </row>
    <row r="15" spans="1:18" ht="23.1" customHeight="1" thickBot="1" x14ac:dyDescent="0.25">
      <c r="A15" s="491"/>
      <c r="B15" s="569"/>
      <c r="C15" s="218" t="s">
        <v>201</v>
      </c>
      <c r="D15" s="161" t="s">
        <v>4</v>
      </c>
      <c r="E15" s="254">
        <v>0</v>
      </c>
      <c r="F15" s="254">
        <v>0</v>
      </c>
      <c r="G15" s="373">
        <f>'Project Budget Overview'!B28</f>
        <v>0</v>
      </c>
      <c r="H15" s="373"/>
      <c r="I15" s="373"/>
      <c r="J15" s="373"/>
      <c r="K15" s="173">
        <f>'Proposal Budget Year 1'!K15 * 1.03</f>
        <v>0</v>
      </c>
      <c r="L15" s="182"/>
      <c r="M15" s="183"/>
      <c r="N15" s="182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ref="R15" si="1">SUM(O15:Q15)</f>
        <v>0</v>
      </c>
    </row>
    <row r="16" spans="1:18" ht="23.1" customHeight="1" thickBot="1" x14ac:dyDescent="0.25">
      <c r="A16" s="491"/>
      <c r="B16" s="569"/>
      <c r="C16" s="219" t="s">
        <v>24</v>
      </c>
      <c r="D16" s="378" t="s">
        <v>233</v>
      </c>
      <c r="E16" s="379"/>
      <c r="F16" s="379"/>
      <c r="G16" s="380"/>
      <c r="H16" s="380"/>
      <c r="I16" s="380"/>
      <c r="J16" s="380"/>
      <c r="K16" s="380"/>
      <c r="L16" s="184">
        <f>L15*12</f>
        <v>0</v>
      </c>
      <c r="M16" s="185">
        <f>M15*9</f>
        <v>0</v>
      </c>
      <c r="N16" s="186">
        <f>N15*3</f>
        <v>0</v>
      </c>
      <c r="O16" s="10">
        <f>O15*0.2826</f>
        <v>0</v>
      </c>
      <c r="P16" s="11">
        <f>P15*0.2826</f>
        <v>0</v>
      </c>
      <c r="Q16" s="12">
        <f>Q15*0.2826</f>
        <v>0</v>
      </c>
      <c r="R16" s="14">
        <f t="shared" si="0"/>
        <v>0</v>
      </c>
    </row>
    <row r="17" spans="1:18" ht="23.1" customHeight="1" thickBot="1" x14ac:dyDescent="0.25">
      <c r="A17" s="491"/>
      <c r="B17" s="569"/>
      <c r="C17" s="218" t="s">
        <v>201</v>
      </c>
      <c r="D17" s="161" t="s">
        <v>5</v>
      </c>
      <c r="E17" s="254">
        <v>0</v>
      </c>
      <c r="F17" s="249">
        <v>0</v>
      </c>
      <c r="G17" s="372">
        <f>'Project Budget Overview'!B29</f>
        <v>0</v>
      </c>
      <c r="H17" s="373"/>
      <c r="I17" s="373"/>
      <c r="J17" s="374"/>
      <c r="K17" s="173">
        <f>'Proposal Budget Year 1'!K17 * 1.03</f>
        <v>0</v>
      </c>
      <c r="L17" s="182"/>
      <c r="M17" s="183"/>
      <c r="N17" s="182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3.1" customHeight="1" thickBot="1" x14ac:dyDescent="0.25">
      <c r="A18" s="491"/>
      <c r="B18" s="569"/>
      <c r="C18" s="219" t="s">
        <v>24</v>
      </c>
      <c r="D18" s="378" t="s">
        <v>233</v>
      </c>
      <c r="E18" s="379"/>
      <c r="F18" s="379"/>
      <c r="G18" s="380"/>
      <c r="H18" s="380"/>
      <c r="I18" s="380"/>
      <c r="J18" s="380"/>
      <c r="K18" s="380"/>
      <c r="L18" s="184">
        <f>L17*12</f>
        <v>0</v>
      </c>
      <c r="M18" s="185">
        <f>M17*9</f>
        <v>0</v>
      </c>
      <c r="N18" s="186">
        <f>N17*3</f>
        <v>0</v>
      </c>
      <c r="O18" s="10">
        <f>O17*0.2826</f>
        <v>0</v>
      </c>
      <c r="P18" s="11">
        <f>P17*0.2826</f>
        <v>0</v>
      </c>
      <c r="Q18" s="12">
        <f>Q17*0.2826</f>
        <v>0</v>
      </c>
      <c r="R18" s="14">
        <f t="shared" si="0"/>
        <v>0</v>
      </c>
    </row>
    <row r="19" spans="1:18" ht="23.1" customHeight="1" thickBot="1" x14ac:dyDescent="0.25">
      <c r="A19" s="491"/>
      <c r="B19" s="569"/>
      <c r="C19" s="218" t="s">
        <v>201</v>
      </c>
      <c r="D19" s="161" t="s">
        <v>214</v>
      </c>
      <c r="E19" s="254">
        <v>0</v>
      </c>
      <c r="F19" s="249">
        <v>0</v>
      </c>
      <c r="G19" s="372">
        <f>'Project Budget Overview'!B30</f>
        <v>0</v>
      </c>
      <c r="H19" s="373"/>
      <c r="I19" s="373"/>
      <c r="J19" s="374"/>
      <c r="K19" s="173">
        <f>'Proposal Budget Year 1'!K19 * 1.03</f>
        <v>0</v>
      </c>
      <c r="L19" s="182"/>
      <c r="M19" s="183"/>
      <c r="N19" s="182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3.1" customHeight="1" thickBot="1" x14ac:dyDescent="0.25">
      <c r="A20" s="491"/>
      <c r="B20" s="569"/>
      <c r="C20" s="219" t="s">
        <v>24</v>
      </c>
      <c r="D20" s="378" t="s">
        <v>233</v>
      </c>
      <c r="E20" s="379"/>
      <c r="F20" s="379"/>
      <c r="G20" s="380"/>
      <c r="H20" s="380"/>
      <c r="I20" s="380"/>
      <c r="J20" s="380"/>
      <c r="K20" s="380"/>
      <c r="L20" s="184">
        <f>L19*12</f>
        <v>0</v>
      </c>
      <c r="M20" s="185">
        <f>M19*9</f>
        <v>0</v>
      </c>
      <c r="N20" s="186">
        <f>N19*3</f>
        <v>0</v>
      </c>
      <c r="O20" s="10">
        <f>O19*0.2826</f>
        <v>0</v>
      </c>
      <c r="P20" s="11">
        <f>P19*0.2826</f>
        <v>0</v>
      </c>
      <c r="Q20" s="12">
        <f>Q19*0.2826</f>
        <v>0</v>
      </c>
      <c r="R20" s="14">
        <f t="shared" si="0"/>
        <v>0</v>
      </c>
    </row>
    <row r="21" spans="1:18" ht="23.1" customHeight="1" thickBot="1" x14ac:dyDescent="0.25">
      <c r="A21" s="491"/>
      <c r="B21" s="569"/>
      <c r="C21" s="218" t="s">
        <v>201</v>
      </c>
      <c r="D21" s="161" t="s">
        <v>215</v>
      </c>
      <c r="E21" s="254">
        <v>0</v>
      </c>
      <c r="F21" s="249">
        <v>0</v>
      </c>
      <c r="G21" s="372">
        <f>'Project Budget Overview'!B31</f>
        <v>0</v>
      </c>
      <c r="H21" s="373"/>
      <c r="I21" s="373"/>
      <c r="J21" s="374"/>
      <c r="K21" s="173">
        <f>'Proposal Budget Year 1'!K21 * 1.03</f>
        <v>0</v>
      </c>
      <c r="L21" s="182"/>
      <c r="M21" s="183"/>
      <c r="N21" s="182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3.1" customHeight="1" thickBot="1" x14ac:dyDescent="0.25">
      <c r="A22" s="491"/>
      <c r="B22" s="569"/>
      <c r="C22" s="219" t="s">
        <v>24</v>
      </c>
      <c r="D22" s="378" t="s">
        <v>233</v>
      </c>
      <c r="E22" s="379"/>
      <c r="F22" s="379"/>
      <c r="G22" s="380"/>
      <c r="H22" s="380"/>
      <c r="I22" s="380"/>
      <c r="J22" s="380"/>
      <c r="K22" s="380"/>
      <c r="L22" s="184">
        <f>L21*12</f>
        <v>0</v>
      </c>
      <c r="M22" s="185">
        <f>M21*9</f>
        <v>0</v>
      </c>
      <c r="N22" s="186">
        <f>N21*3</f>
        <v>0</v>
      </c>
      <c r="O22" s="10">
        <f>O21*0.2826</f>
        <v>0</v>
      </c>
      <c r="P22" s="11">
        <f>P21*0.2826</f>
        <v>0</v>
      </c>
      <c r="Q22" s="12">
        <f>Q21*0.2826</f>
        <v>0</v>
      </c>
      <c r="R22" s="14">
        <f t="shared" si="0"/>
        <v>0</v>
      </c>
    </row>
    <row r="23" spans="1:18" ht="23.1" customHeight="1" thickBot="1" x14ac:dyDescent="0.25">
      <c r="A23" s="491"/>
      <c r="B23" s="569"/>
      <c r="C23" s="218" t="s">
        <v>201</v>
      </c>
      <c r="D23" s="161" t="s">
        <v>216</v>
      </c>
      <c r="E23" s="254">
        <v>0</v>
      </c>
      <c r="F23" s="249">
        <v>0</v>
      </c>
      <c r="G23" s="372">
        <f>'Project Budget Overview'!B32</f>
        <v>0</v>
      </c>
      <c r="H23" s="373"/>
      <c r="I23" s="373"/>
      <c r="J23" s="374"/>
      <c r="K23" s="173">
        <f>'Proposal Budget Year 1'!K23 * 1.03</f>
        <v>0</v>
      </c>
      <c r="L23" s="182"/>
      <c r="M23" s="183"/>
      <c r="N23" s="182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3.1" customHeight="1" thickBot="1" x14ac:dyDescent="0.25">
      <c r="A24" s="491"/>
      <c r="B24" s="569"/>
      <c r="C24" s="219" t="s">
        <v>24</v>
      </c>
      <c r="D24" s="378" t="s">
        <v>233</v>
      </c>
      <c r="E24" s="379"/>
      <c r="F24" s="379"/>
      <c r="G24" s="380"/>
      <c r="H24" s="380"/>
      <c r="I24" s="380"/>
      <c r="J24" s="380"/>
      <c r="K24" s="380"/>
      <c r="L24" s="184">
        <f>L23*12</f>
        <v>0</v>
      </c>
      <c r="M24" s="185">
        <f>M23*9</f>
        <v>0</v>
      </c>
      <c r="N24" s="186">
        <f>N23*3</f>
        <v>0</v>
      </c>
      <c r="O24" s="10">
        <f>O23*0.2826</f>
        <v>0</v>
      </c>
      <c r="P24" s="11">
        <f>P23*0.2826</f>
        <v>0</v>
      </c>
      <c r="Q24" s="12">
        <f>Q23*0.2826</f>
        <v>0</v>
      </c>
      <c r="R24" s="14">
        <f t="shared" si="0"/>
        <v>0</v>
      </c>
    </row>
    <row r="25" spans="1:18" ht="23.1" customHeight="1" thickBot="1" x14ac:dyDescent="0.25">
      <c r="A25" s="491"/>
      <c r="B25" s="569"/>
      <c r="C25" s="218" t="s">
        <v>201</v>
      </c>
      <c r="D25" s="161" t="s">
        <v>217</v>
      </c>
      <c r="E25" s="254">
        <v>0</v>
      </c>
      <c r="F25" s="249">
        <v>0</v>
      </c>
      <c r="G25" s="372">
        <f>'Project Budget Overview'!B33</f>
        <v>0</v>
      </c>
      <c r="H25" s="373"/>
      <c r="I25" s="373"/>
      <c r="J25" s="374"/>
      <c r="K25" s="173">
        <f>'Proposal Budget Year 1'!K25 * 1.03</f>
        <v>0</v>
      </c>
      <c r="L25" s="182"/>
      <c r="M25" s="183"/>
      <c r="N25" s="182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3.1" customHeight="1" thickBot="1" x14ac:dyDescent="0.25">
      <c r="A26" s="491"/>
      <c r="B26" s="569"/>
      <c r="C26" s="219" t="s">
        <v>24</v>
      </c>
      <c r="D26" s="378" t="s">
        <v>233</v>
      </c>
      <c r="E26" s="379"/>
      <c r="F26" s="379"/>
      <c r="G26" s="380"/>
      <c r="H26" s="380"/>
      <c r="I26" s="380"/>
      <c r="J26" s="380"/>
      <c r="K26" s="380"/>
      <c r="L26" s="184">
        <f>L25*12</f>
        <v>0</v>
      </c>
      <c r="M26" s="185">
        <f>M25*9</f>
        <v>0</v>
      </c>
      <c r="N26" s="186">
        <f>N25*3</f>
        <v>0</v>
      </c>
      <c r="O26" s="10">
        <f>O25*0.2826</f>
        <v>0</v>
      </c>
      <c r="P26" s="11">
        <f>P25*0.2826</f>
        <v>0</v>
      </c>
      <c r="Q26" s="12">
        <f>Q25*0.2826</f>
        <v>0</v>
      </c>
      <c r="R26" s="14">
        <f t="shared" si="0"/>
        <v>0</v>
      </c>
    </row>
    <row r="27" spans="1:18" ht="23.1" customHeight="1" thickBot="1" x14ac:dyDescent="0.25">
      <c r="A27" s="491"/>
      <c r="B27" s="569"/>
      <c r="C27" s="218" t="s">
        <v>201</v>
      </c>
      <c r="D27" s="161" t="s">
        <v>218</v>
      </c>
      <c r="E27" s="254">
        <v>0</v>
      </c>
      <c r="F27" s="249">
        <v>0</v>
      </c>
      <c r="G27" s="372">
        <f>'Project Budget Overview'!B34</f>
        <v>0</v>
      </c>
      <c r="H27" s="373"/>
      <c r="I27" s="373"/>
      <c r="J27" s="374"/>
      <c r="K27" s="173">
        <f>'Proposal Budget Year 1'!K27 * 1.03</f>
        <v>0</v>
      </c>
      <c r="L27" s="182"/>
      <c r="M27" s="183"/>
      <c r="N27" s="182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3.1" customHeight="1" thickBot="1" x14ac:dyDescent="0.25">
      <c r="A28" s="491"/>
      <c r="B28" s="569"/>
      <c r="C28" s="219" t="s">
        <v>24</v>
      </c>
      <c r="D28" s="378" t="s">
        <v>233</v>
      </c>
      <c r="E28" s="379"/>
      <c r="F28" s="379"/>
      <c r="G28" s="380"/>
      <c r="H28" s="380"/>
      <c r="I28" s="380"/>
      <c r="J28" s="380"/>
      <c r="K28" s="380"/>
      <c r="L28" s="184">
        <f>L27*12</f>
        <v>0</v>
      </c>
      <c r="M28" s="185">
        <f>M27*9</f>
        <v>0</v>
      </c>
      <c r="N28" s="186">
        <f>N27*3</f>
        <v>0</v>
      </c>
      <c r="O28" s="10">
        <f>O27*0.2826</f>
        <v>0</v>
      </c>
      <c r="P28" s="11">
        <f>P27*0.2826</f>
        <v>0</v>
      </c>
      <c r="Q28" s="12">
        <f>Q27*0.2826</f>
        <v>0</v>
      </c>
      <c r="R28" s="14">
        <f t="shared" si="0"/>
        <v>0</v>
      </c>
    </row>
    <row r="29" spans="1:18" ht="23.1" customHeight="1" thickBot="1" x14ac:dyDescent="0.25">
      <c r="A29" s="491"/>
      <c r="B29" s="569"/>
      <c r="C29" s="218" t="s">
        <v>201</v>
      </c>
      <c r="D29" s="161" t="s">
        <v>219</v>
      </c>
      <c r="E29" s="254">
        <v>0</v>
      </c>
      <c r="F29" s="249">
        <v>0</v>
      </c>
      <c r="G29" s="372">
        <f>'Project Budget Overview'!B35</f>
        <v>0</v>
      </c>
      <c r="H29" s="373"/>
      <c r="I29" s="373"/>
      <c r="J29" s="374"/>
      <c r="K29" s="173">
        <f>'Proposal Budget Year 1'!K29 * 1.03</f>
        <v>0</v>
      </c>
      <c r="L29" s="182"/>
      <c r="M29" s="183"/>
      <c r="N29" s="182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3.1" customHeight="1" thickBot="1" x14ac:dyDescent="0.25">
      <c r="A30" s="491"/>
      <c r="B30" s="569"/>
      <c r="C30" s="219" t="s">
        <v>24</v>
      </c>
      <c r="D30" s="378" t="s">
        <v>233</v>
      </c>
      <c r="E30" s="379"/>
      <c r="F30" s="379"/>
      <c r="G30" s="380"/>
      <c r="H30" s="380"/>
      <c r="I30" s="380"/>
      <c r="J30" s="380"/>
      <c r="K30" s="380"/>
      <c r="L30" s="184">
        <f>L29*12</f>
        <v>0</v>
      </c>
      <c r="M30" s="185">
        <f>M29*9</f>
        <v>0</v>
      </c>
      <c r="N30" s="186">
        <f>N29*3</f>
        <v>0</v>
      </c>
      <c r="O30" s="10">
        <f>O29*0.2826</f>
        <v>0</v>
      </c>
      <c r="P30" s="11">
        <f>P29*0.2826</f>
        <v>0</v>
      </c>
      <c r="Q30" s="12">
        <f>Q29*0.2826</f>
        <v>0</v>
      </c>
      <c r="R30" s="14">
        <f t="shared" si="0"/>
        <v>0</v>
      </c>
    </row>
    <row r="31" spans="1:18" ht="23.1" customHeight="1" thickBot="1" x14ac:dyDescent="0.25">
      <c r="A31" s="491"/>
      <c r="B31" s="569"/>
      <c r="C31" s="218" t="s">
        <v>201</v>
      </c>
      <c r="D31" s="161" t="s">
        <v>220</v>
      </c>
      <c r="E31" s="254">
        <v>0</v>
      </c>
      <c r="F31" s="249">
        <v>0</v>
      </c>
      <c r="G31" s="373">
        <f>'Project Budget Overview'!B36</f>
        <v>0</v>
      </c>
      <c r="H31" s="373"/>
      <c r="I31" s="373"/>
      <c r="J31" s="374"/>
      <c r="K31" s="173">
        <f>'Proposal Budget Year 1'!K31 * 1.03</f>
        <v>0</v>
      </c>
      <c r="L31" s="182"/>
      <c r="M31" s="183"/>
      <c r="N31" s="182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3.1" customHeight="1" thickBot="1" x14ac:dyDescent="0.25">
      <c r="A32" s="491"/>
      <c r="B32" s="569"/>
      <c r="C32" s="219" t="s">
        <v>24</v>
      </c>
      <c r="D32" s="378" t="s">
        <v>233</v>
      </c>
      <c r="E32" s="379"/>
      <c r="F32" s="379"/>
      <c r="G32" s="380"/>
      <c r="H32" s="380"/>
      <c r="I32" s="380"/>
      <c r="J32" s="380"/>
      <c r="K32" s="380"/>
      <c r="L32" s="184">
        <f>L31*12</f>
        <v>0</v>
      </c>
      <c r="M32" s="185">
        <f>M31*9</f>
        <v>0</v>
      </c>
      <c r="N32" s="186">
        <f>N31*3</f>
        <v>0</v>
      </c>
      <c r="O32" s="10">
        <f>O31*0.2826</f>
        <v>0</v>
      </c>
      <c r="P32" s="11">
        <f>P31*0.2826</f>
        <v>0</v>
      </c>
      <c r="Q32" s="12">
        <f>Q31*0.2826</f>
        <v>0</v>
      </c>
      <c r="R32" s="14">
        <f t="shared" si="0"/>
        <v>0</v>
      </c>
    </row>
    <row r="33" spans="1:18" ht="23.1" customHeight="1" thickBot="1" x14ac:dyDescent="0.25">
      <c r="A33" s="491"/>
      <c r="B33" s="569"/>
      <c r="C33" s="218" t="s">
        <v>201</v>
      </c>
      <c r="D33" s="161" t="s">
        <v>221</v>
      </c>
      <c r="E33" s="254">
        <v>0</v>
      </c>
      <c r="F33" s="249">
        <v>0</v>
      </c>
      <c r="G33" s="373">
        <f>'Project Budget Overview'!B37</f>
        <v>0</v>
      </c>
      <c r="H33" s="373"/>
      <c r="I33" s="373"/>
      <c r="J33" s="374"/>
      <c r="K33" s="173">
        <f>'Proposal Budget Year 1'!K33 * 1.03</f>
        <v>0</v>
      </c>
      <c r="L33" s="182"/>
      <c r="M33" s="183"/>
      <c r="N33" s="182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3.1" customHeight="1" thickBot="1" x14ac:dyDescent="0.25">
      <c r="A34" s="491"/>
      <c r="B34" s="569"/>
      <c r="C34" s="219" t="s">
        <v>24</v>
      </c>
      <c r="D34" s="378" t="s">
        <v>233</v>
      </c>
      <c r="E34" s="379"/>
      <c r="F34" s="379"/>
      <c r="G34" s="380"/>
      <c r="H34" s="380"/>
      <c r="I34" s="380"/>
      <c r="J34" s="380"/>
      <c r="K34" s="380"/>
      <c r="L34" s="184">
        <f>L33*12</f>
        <v>0</v>
      </c>
      <c r="M34" s="185">
        <f>M33*9</f>
        <v>0</v>
      </c>
      <c r="N34" s="186">
        <f>N33*3</f>
        <v>0</v>
      </c>
      <c r="O34" s="10">
        <f>O33*0.2826</f>
        <v>0</v>
      </c>
      <c r="P34" s="11">
        <f>P33*0.2826</f>
        <v>0</v>
      </c>
      <c r="Q34" s="12">
        <f>Q33*0.2826</f>
        <v>0</v>
      </c>
      <c r="R34" s="14">
        <f t="shared" si="0"/>
        <v>0</v>
      </c>
    </row>
    <row r="35" spans="1:18" ht="23.1" customHeight="1" thickBot="1" x14ac:dyDescent="0.25">
      <c r="A35" s="491"/>
      <c r="B35" s="569"/>
      <c r="C35" s="218" t="s">
        <v>201</v>
      </c>
      <c r="D35" s="161" t="s">
        <v>222</v>
      </c>
      <c r="E35" s="254">
        <v>0</v>
      </c>
      <c r="F35" s="249">
        <v>0</v>
      </c>
      <c r="G35" s="373">
        <f>'Project Budget Overview'!B38</f>
        <v>0</v>
      </c>
      <c r="H35" s="373"/>
      <c r="I35" s="373"/>
      <c r="J35" s="374"/>
      <c r="K35" s="173">
        <f>'Proposal Budget Year 1'!K35 * 1.03</f>
        <v>0</v>
      </c>
      <c r="L35" s="182"/>
      <c r="M35" s="183"/>
      <c r="N35" s="182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3.1" customHeight="1" thickBot="1" x14ac:dyDescent="0.25">
      <c r="A36" s="598">
        <f>R73</f>
        <v>0</v>
      </c>
      <c r="B36" s="569"/>
      <c r="C36" s="219" t="s">
        <v>24</v>
      </c>
      <c r="D36" s="378" t="s">
        <v>233</v>
      </c>
      <c r="E36" s="380"/>
      <c r="F36" s="380"/>
      <c r="G36" s="380"/>
      <c r="H36" s="380"/>
      <c r="I36" s="380"/>
      <c r="J36" s="380"/>
      <c r="K36" s="380"/>
      <c r="L36" s="184">
        <f>L35*12</f>
        <v>0</v>
      </c>
      <c r="M36" s="185">
        <f>M35*9</f>
        <v>0</v>
      </c>
      <c r="N36" s="186">
        <f>N35*3</f>
        <v>0</v>
      </c>
      <c r="O36" s="10">
        <f>O35*0.2826</f>
        <v>0</v>
      </c>
      <c r="P36" s="11">
        <f>P35*0.2826</f>
        <v>0</v>
      </c>
      <c r="Q36" s="12">
        <f>Q35*0.2826</f>
        <v>0</v>
      </c>
      <c r="R36" s="14">
        <f t="shared" si="0"/>
        <v>0</v>
      </c>
    </row>
    <row r="37" spans="1:18" ht="23.1" customHeight="1" thickBot="1" x14ac:dyDescent="0.25">
      <c r="A37" s="598"/>
      <c r="B37" s="569"/>
      <c r="C37" s="218" t="s">
        <v>201</v>
      </c>
      <c r="D37" s="161" t="s">
        <v>223</v>
      </c>
      <c r="E37" s="254">
        <v>0</v>
      </c>
      <c r="F37" s="249">
        <v>0</v>
      </c>
      <c r="G37" s="373">
        <f>'Project Budget Overview'!B39</f>
        <v>0</v>
      </c>
      <c r="H37" s="373"/>
      <c r="I37" s="373"/>
      <c r="J37" s="374"/>
      <c r="K37" s="173">
        <f>'Proposal Budget Year 1'!K37 * 1.03</f>
        <v>0</v>
      </c>
      <c r="L37" s="182"/>
      <c r="M37" s="183"/>
      <c r="N37" s="182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1" customHeight="1" thickBot="1" x14ac:dyDescent="0.25">
      <c r="A38" s="598"/>
      <c r="B38" s="569"/>
      <c r="C38" s="219" t="s">
        <v>24</v>
      </c>
      <c r="D38" s="378" t="s">
        <v>233</v>
      </c>
      <c r="E38" s="380"/>
      <c r="F38" s="380"/>
      <c r="G38" s="380"/>
      <c r="H38" s="380"/>
      <c r="I38" s="380"/>
      <c r="J38" s="380"/>
      <c r="K38" s="380"/>
      <c r="L38" s="184">
        <f>L37*12</f>
        <v>0</v>
      </c>
      <c r="M38" s="185">
        <f>M37*9</f>
        <v>0</v>
      </c>
      <c r="N38" s="186">
        <f>N37*3</f>
        <v>0</v>
      </c>
      <c r="O38" s="10">
        <f>O37*0.2826</f>
        <v>0</v>
      </c>
      <c r="P38" s="11">
        <f>P37*0.2826</f>
        <v>0</v>
      </c>
      <c r="Q38" s="12">
        <f>Q37*0.2826</f>
        <v>0</v>
      </c>
      <c r="R38" s="14">
        <f t="shared" si="0"/>
        <v>0</v>
      </c>
    </row>
    <row r="39" spans="1:18" ht="23.1" customHeight="1" thickBot="1" x14ac:dyDescent="0.25">
      <c r="A39" s="598"/>
      <c r="B39" s="569"/>
      <c r="C39" s="218" t="s">
        <v>201</v>
      </c>
      <c r="D39" s="161" t="s">
        <v>224</v>
      </c>
      <c r="E39" s="254">
        <v>0</v>
      </c>
      <c r="F39" s="249">
        <v>0</v>
      </c>
      <c r="G39" s="373">
        <f>'Project Budget Overview'!B40</f>
        <v>0</v>
      </c>
      <c r="H39" s="373"/>
      <c r="I39" s="373"/>
      <c r="J39" s="374"/>
      <c r="K39" s="173">
        <f>'Proposal Budget Year 1'!K39 * 1.03</f>
        <v>0</v>
      </c>
      <c r="L39" s="182"/>
      <c r="M39" s="183"/>
      <c r="N39" s="182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1" customHeight="1" thickBot="1" x14ac:dyDescent="0.25">
      <c r="A40" s="598"/>
      <c r="B40" s="569"/>
      <c r="C40" s="219" t="s">
        <v>24</v>
      </c>
      <c r="D40" s="378" t="s">
        <v>233</v>
      </c>
      <c r="E40" s="380"/>
      <c r="F40" s="380"/>
      <c r="G40" s="380"/>
      <c r="H40" s="380"/>
      <c r="I40" s="380"/>
      <c r="J40" s="380"/>
      <c r="K40" s="380"/>
      <c r="L40" s="184">
        <f>L39*12</f>
        <v>0</v>
      </c>
      <c r="M40" s="185">
        <f>M39*9</f>
        <v>0</v>
      </c>
      <c r="N40" s="186">
        <f>N39*3</f>
        <v>0</v>
      </c>
      <c r="O40" s="10">
        <f>O39*0.2826</f>
        <v>0</v>
      </c>
      <c r="P40" s="11">
        <f>P39*0.2826</f>
        <v>0</v>
      </c>
      <c r="Q40" s="12">
        <f>Q39*0.2826</f>
        <v>0</v>
      </c>
      <c r="R40" s="14">
        <f t="shared" si="0"/>
        <v>0</v>
      </c>
    </row>
    <row r="41" spans="1:18" ht="23.1" customHeight="1" thickBot="1" x14ac:dyDescent="0.25">
      <c r="A41" s="598"/>
      <c r="B41" s="569"/>
      <c r="C41" s="218" t="s">
        <v>201</v>
      </c>
      <c r="D41" s="161" t="s">
        <v>225</v>
      </c>
      <c r="E41" s="254">
        <v>0</v>
      </c>
      <c r="F41" s="249">
        <v>0</v>
      </c>
      <c r="G41" s="373">
        <f>'Project Budget Overview'!B41</f>
        <v>0</v>
      </c>
      <c r="H41" s="373"/>
      <c r="I41" s="373"/>
      <c r="J41" s="374"/>
      <c r="K41" s="173">
        <f>'Proposal Budget Year 1'!K41 * 1.03</f>
        <v>0</v>
      </c>
      <c r="L41" s="182"/>
      <c r="M41" s="183"/>
      <c r="N41" s="182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1" customHeight="1" thickBot="1" x14ac:dyDescent="0.25">
      <c r="A42" s="598"/>
      <c r="B42" s="569"/>
      <c r="C42" s="219" t="s">
        <v>24</v>
      </c>
      <c r="D42" s="378" t="s">
        <v>233</v>
      </c>
      <c r="E42" s="380"/>
      <c r="F42" s="380"/>
      <c r="G42" s="380"/>
      <c r="H42" s="380"/>
      <c r="I42" s="380"/>
      <c r="J42" s="380"/>
      <c r="K42" s="380"/>
      <c r="L42" s="184">
        <f>L41*12</f>
        <v>0</v>
      </c>
      <c r="M42" s="185">
        <f>M41*9</f>
        <v>0</v>
      </c>
      <c r="N42" s="186">
        <f>N41*3</f>
        <v>0</v>
      </c>
      <c r="O42" s="10">
        <f>O41*0.2826</f>
        <v>0</v>
      </c>
      <c r="P42" s="11">
        <f>P41*0.2826</f>
        <v>0</v>
      </c>
      <c r="Q42" s="12">
        <f>Q41*0.2826</f>
        <v>0</v>
      </c>
      <c r="R42" s="14">
        <f t="shared" si="0"/>
        <v>0</v>
      </c>
    </row>
    <row r="43" spans="1:18" ht="23.1" customHeight="1" thickBot="1" x14ac:dyDescent="0.25">
      <c r="A43" s="598"/>
      <c r="B43" s="569"/>
      <c r="C43" s="218" t="s">
        <v>201</v>
      </c>
      <c r="D43" s="161" t="s">
        <v>226</v>
      </c>
      <c r="E43" s="254">
        <v>0</v>
      </c>
      <c r="F43" s="249">
        <v>0</v>
      </c>
      <c r="G43" s="373">
        <f>'Project Budget Overview'!B42</f>
        <v>0</v>
      </c>
      <c r="H43" s="373"/>
      <c r="I43" s="373"/>
      <c r="J43" s="374"/>
      <c r="K43" s="173">
        <f>'Proposal Budget Year 1'!K43 * 1.03</f>
        <v>0</v>
      </c>
      <c r="L43" s="182"/>
      <c r="M43" s="183"/>
      <c r="N43" s="182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1" customHeight="1" thickBot="1" x14ac:dyDescent="0.25">
      <c r="A44" s="598"/>
      <c r="B44" s="569"/>
      <c r="C44" s="219" t="s">
        <v>24</v>
      </c>
      <c r="D44" s="378" t="s">
        <v>233</v>
      </c>
      <c r="E44" s="380"/>
      <c r="F44" s="380"/>
      <c r="G44" s="380"/>
      <c r="H44" s="380"/>
      <c r="I44" s="380"/>
      <c r="J44" s="380"/>
      <c r="K44" s="380"/>
      <c r="L44" s="184">
        <f>L43*12</f>
        <v>0</v>
      </c>
      <c r="M44" s="185">
        <f>M43*9</f>
        <v>0</v>
      </c>
      <c r="N44" s="186">
        <f>N43*3</f>
        <v>0</v>
      </c>
      <c r="O44" s="10">
        <f>O43*0.2826</f>
        <v>0</v>
      </c>
      <c r="P44" s="11">
        <f>P43*0.2826</f>
        <v>0</v>
      </c>
      <c r="Q44" s="12">
        <f>Q43*0.2826</f>
        <v>0</v>
      </c>
      <c r="R44" s="14">
        <f t="shared" si="0"/>
        <v>0</v>
      </c>
    </row>
    <row r="45" spans="1:18" ht="23.1" customHeight="1" thickBot="1" x14ac:dyDescent="0.25">
      <c r="A45" s="598"/>
      <c r="B45" s="569"/>
      <c r="C45" s="218" t="s">
        <v>201</v>
      </c>
      <c r="D45" s="161" t="s">
        <v>227</v>
      </c>
      <c r="E45" s="254">
        <v>0</v>
      </c>
      <c r="F45" s="249">
        <v>0</v>
      </c>
      <c r="G45" s="373">
        <f>'Project Budget Overview'!B43</f>
        <v>0</v>
      </c>
      <c r="H45" s="373"/>
      <c r="I45" s="373"/>
      <c r="J45" s="374"/>
      <c r="K45" s="173">
        <f>'Proposal Budget Year 1'!K45 * 1.03</f>
        <v>0</v>
      </c>
      <c r="L45" s="182"/>
      <c r="M45" s="183"/>
      <c r="N45" s="182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1" customHeight="1" thickBot="1" x14ac:dyDescent="0.25">
      <c r="A46" s="598"/>
      <c r="B46" s="569"/>
      <c r="C46" s="219" t="s">
        <v>24</v>
      </c>
      <c r="D46" s="378" t="s">
        <v>233</v>
      </c>
      <c r="E46" s="380"/>
      <c r="F46" s="380"/>
      <c r="G46" s="380"/>
      <c r="H46" s="380"/>
      <c r="I46" s="380"/>
      <c r="J46" s="380"/>
      <c r="K46" s="380"/>
      <c r="L46" s="184">
        <f>L45*12</f>
        <v>0</v>
      </c>
      <c r="M46" s="185">
        <f>M45*9</f>
        <v>0</v>
      </c>
      <c r="N46" s="186">
        <f>N45*3</f>
        <v>0</v>
      </c>
      <c r="O46" s="10">
        <f>O45*0.2826</f>
        <v>0</v>
      </c>
      <c r="P46" s="11">
        <f>P45*0.2826</f>
        <v>0</v>
      </c>
      <c r="Q46" s="12">
        <f>Q45*0.2826</f>
        <v>0</v>
      </c>
      <c r="R46" s="14">
        <f t="shared" si="0"/>
        <v>0</v>
      </c>
    </row>
    <row r="47" spans="1:18" s="177" customFormat="1" ht="15.95" customHeight="1" thickBot="1" x14ac:dyDescent="0.25">
      <c r="A47" s="598"/>
      <c r="B47" s="569"/>
      <c r="C47" s="220" t="s">
        <v>130</v>
      </c>
      <c r="D47" s="576" t="s">
        <v>276</v>
      </c>
      <c r="E47" s="577"/>
      <c r="F47" s="577"/>
      <c r="G47" s="578"/>
      <c r="H47" s="578"/>
      <c r="I47" s="578"/>
      <c r="J47" s="578"/>
      <c r="K47" s="578"/>
      <c r="L47" s="578"/>
      <c r="M47" s="578"/>
      <c r="N47" s="578"/>
      <c r="O47" s="578"/>
      <c r="P47" s="578"/>
      <c r="Q47" s="578"/>
      <c r="R47" s="579"/>
    </row>
    <row r="48" spans="1:18" ht="23.1" customHeight="1" thickBot="1" x14ac:dyDescent="0.25">
      <c r="A48" s="598"/>
      <c r="B48" s="569"/>
      <c r="C48" s="218" t="s">
        <v>202</v>
      </c>
      <c r="D48" s="161" t="s">
        <v>0</v>
      </c>
      <c r="E48" s="254">
        <v>0</v>
      </c>
      <c r="F48" s="249">
        <v>0</v>
      </c>
      <c r="G48" s="373">
        <f>'Project Budget Overview'!B46</f>
        <v>0</v>
      </c>
      <c r="H48" s="373"/>
      <c r="I48" s="373"/>
      <c r="J48" s="374"/>
      <c r="K48" s="173">
        <f>'Proposal Budget Year 1'!K48 * 1.03</f>
        <v>0</v>
      </c>
      <c r="L48" s="182"/>
      <c r="M48" s="183"/>
      <c r="N48" s="182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2">SUM(O48:Q48)</f>
        <v>0</v>
      </c>
    </row>
    <row r="49" spans="1:18" ht="23.1" customHeight="1" thickBot="1" x14ac:dyDescent="0.25">
      <c r="A49" s="598"/>
      <c r="B49" s="569"/>
      <c r="C49" s="219" t="s">
        <v>24</v>
      </c>
      <c r="D49" s="378" t="s">
        <v>233</v>
      </c>
      <c r="E49" s="379"/>
      <c r="F49" s="379"/>
      <c r="G49" s="380"/>
      <c r="H49" s="380"/>
      <c r="I49" s="380"/>
      <c r="J49" s="380"/>
      <c r="K49" s="380"/>
      <c r="L49" s="184">
        <f>L48*12</f>
        <v>0</v>
      </c>
      <c r="M49" s="185">
        <f>M48*9</f>
        <v>0</v>
      </c>
      <c r="N49" s="186">
        <f>N48*3</f>
        <v>0</v>
      </c>
      <c r="O49" s="10">
        <f>O48*0.558</f>
        <v>0</v>
      </c>
      <c r="P49" s="10">
        <f>P48*0.558</f>
        <v>0</v>
      </c>
      <c r="Q49" s="10">
        <f>Q48*0.558</f>
        <v>0</v>
      </c>
      <c r="R49" s="14">
        <f t="shared" si="2"/>
        <v>0</v>
      </c>
    </row>
    <row r="50" spans="1:18" ht="22.5" customHeight="1" thickBot="1" x14ac:dyDescent="0.25">
      <c r="A50" s="598"/>
      <c r="B50" s="569"/>
      <c r="C50" s="218" t="s">
        <v>202</v>
      </c>
      <c r="D50" s="161" t="s">
        <v>1</v>
      </c>
      <c r="E50" s="254">
        <v>0</v>
      </c>
      <c r="F50" s="249">
        <v>0</v>
      </c>
      <c r="G50" s="372">
        <f>'Project Budget Overview'!B47</f>
        <v>0</v>
      </c>
      <c r="H50" s="373"/>
      <c r="I50" s="373"/>
      <c r="J50" s="374"/>
      <c r="K50" s="173">
        <f>'Proposal Budget Year 1'!K50 * 1.03</f>
        <v>0</v>
      </c>
      <c r="L50" s="182"/>
      <c r="M50" s="183"/>
      <c r="N50" s="182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2"/>
        <v>0</v>
      </c>
    </row>
    <row r="51" spans="1:18" ht="23.1" customHeight="1" thickBot="1" x14ac:dyDescent="0.25">
      <c r="A51" s="598"/>
      <c r="B51" s="569"/>
      <c r="C51" s="221" t="s">
        <v>24</v>
      </c>
      <c r="D51" s="378" t="s">
        <v>233</v>
      </c>
      <c r="E51" s="379"/>
      <c r="F51" s="379"/>
      <c r="G51" s="380"/>
      <c r="H51" s="380"/>
      <c r="I51" s="380"/>
      <c r="J51" s="380"/>
      <c r="K51" s="380"/>
      <c r="L51" s="184">
        <f>L50*12</f>
        <v>0</v>
      </c>
      <c r="M51" s="185">
        <f>M50*9</f>
        <v>0</v>
      </c>
      <c r="N51" s="186">
        <f>N50*3</f>
        <v>0</v>
      </c>
      <c r="O51" s="10">
        <f>O50*0.558</f>
        <v>0</v>
      </c>
      <c r="P51" s="10">
        <f>P50*0.558</f>
        <v>0</v>
      </c>
      <c r="Q51" s="10">
        <f>Q50*0.558</f>
        <v>0</v>
      </c>
      <c r="R51" s="34">
        <f t="shared" si="2"/>
        <v>0</v>
      </c>
    </row>
    <row r="52" spans="1:18" ht="23.1" customHeight="1" thickBot="1" x14ac:dyDescent="0.25">
      <c r="A52" s="598"/>
      <c r="B52" s="569"/>
      <c r="C52" s="218" t="s">
        <v>202</v>
      </c>
      <c r="D52" s="161" t="s">
        <v>2</v>
      </c>
      <c r="E52" s="254">
        <v>0</v>
      </c>
      <c r="F52" s="249">
        <v>0</v>
      </c>
      <c r="G52" s="372">
        <f>'Project Budget Overview'!B48</f>
        <v>0</v>
      </c>
      <c r="H52" s="373"/>
      <c r="I52" s="373"/>
      <c r="J52" s="374"/>
      <c r="K52" s="173">
        <f>'Proposal Budget Year 1'!K52 * 1.03</f>
        <v>0</v>
      </c>
      <c r="L52" s="182"/>
      <c r="M52" s="183"/>
      <c r="N52" s="182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2"/>
        <v>0</v>
      </c>
    </row>
    <row r="53" spans="1:18" ht="23.1" customHeight="1" thickBot="1" x14ac:dyDescent="0.25">
      <c r="A53" s="598"/>
      <c r="B53" s="569"/>
      <c r="C53" s="219" t="s">
        <v>24</v>
      </c>
      <c r="D53" s="378" t="s">
        <v>233</v>
      </c>
      <c r="E53" s="379"/>
      <c r="F53" s="379"/>
      <c r="G53" s="380"/>
      <c r="H53" s="380"/>
      <c r="I53" s="380"/>
      <c r="J53" s="380"/>
      <c r="K53" s="380"/>
      <c r="L53" s="184">
        <f>L52*12</f>
        <v>0</v>
      </c>
      <c r="M53" s="185">
        <f>M52*9</f>
        <v>0</v>
      </c>
      <c r="N53" s="186">
        <f>N52*3</f>
        <v>0</v>
      </c>
      <c r="O53" s="10">
        <f>O52*0.558</f>
        <v>0</v>
      </c>
      <c r="P53" s="10">
        <f>P52*0.558</f>
        <v>0</v>
      </c>
      <c r="Q53" s="10">
        <f>Q52*0.558</f>
        <v>0</v>
      </c>
      <c r="R53" s="14">
        <f t="shared" si="2"/>
        <v>0</v>
      </c>
    </row>
    <row r="54" spans="1:18" ht="23.1" customHeight="1" thickBot="1" x14ac:dyDescent="0.25">
      <c r="A54" s="598"/>
      <c r="B54" s="569"/>
      <c r="C54" s="218" t="s">
        <v>202</v>
      </c>
      <c r="D54" s="161" t="s">
        <v>3</v>
      </c>
      <c r="E54" s="254">
        <v>0</v>
      </c>
      <c r="F54" s="249">
        <v>0</v>
      </c>
      <c r="G54" s="372">
        <f>'Project Budget Overview'!B49</f>
        <v>0</v>
      </c>
      <c r="H54" s="373"/>
      <c r="I54" s="373"/>
      <c r="J54" s="374"/>
      <c r="K54" s="173">
        <f>'Proposal Budget Year 1'!K54 * 1.03</f>
        <v>0</v>
      </c>
      <c r="L54" s="182"/>
      <c r="M54" s="183"/>
      <c r="N54" s="182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2"/>
        <v>0</v>
      </c>
    </row>
    <row r="55" spans="1:18" ht="23.1" customHeight="1" thickBot="1" x14ac:dyDescent="0.25">
      <c r="A55" s="598"/>
      <c r="B55" s="570"/>
      <c r="C55" s="219" t="s">
        <v>24</v>
      </c>
      <c r="D55" s="378" t="s">
        <v>233</v>
      </c>
      <c r="E55" s="380"/>
      <c r="F55" s="380"/>
      <c r="G55" s="380"/>
      <c r="H55" s="380"/>
      <c r="I55" s="380"/>
      <c r="J55" s="380"/>
      <c r="K55" s="380"/>
      <c r="L55" s="184">
        <f>L54*12</f>
        <v>0</v>
      </c>
      <c r="M55" s="185">
        <f>M54*9</f>
        <v>0</v>
      </c>
      <c r="N55" s="186">
        <f>N54*3</f>
        <v>0</v>
      </c>
      <c r="O55" s="10">
        <f>O54*0.558</f>
        <v>0</v>
      </c>
      <c r="P55" s="10">
        <f>P54*0.558</f>
        <v>0</v>
      </c>
      <c r="Q55" s="10">
        <f>Q54*0.558</f>
        <v>0</v>
      </c>
      <c r="R55" s="13">
        <f t="shared" si="2"/>
        <v>0</v>
      </c>
    </row>
    <row r="56" spans="1:18" ht="23.1" customHeight="1" thickBot="1" x14ac:dyDescent="0.25">
      <c r="A56" s="598"/>
      <c r="B56" s="172"/>
      <c r="C56" s="218" t="s">
        <v>202</v>
      </c>
      <c r="D56" s="161" t="s">
        <v>4</v>
      </c>
      <c r="E56" s="254">
        <v>0</v>
      </c>
      <c r="F56" s="249">
        <v>0</v>
      </c>
      <c r="G56" s="372">
        <f>'Project Budget Overview'!B50</f>
        <v>0</v>
      </c>
      <c r="H56" s="373"/>
      <c r="I56" s="373"/>
      <c r="J56" s="374"/>
      <c r="K56" s="173">
        <f>'Proposal Budget Year 1'!K56 * 1.03</f>
        <v>0</v>
      </c>
      <c r="L56" s="182"/>
      <c r="M56" s="183"/>
      <c r="N56" s="182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1" customHeight="1" thickBot="1" x14ac:dyDescent="0.25">
      <c r="A57" s="598"/>
      <c r="B57" s="172"/>
      <c r="C57" s="219" t="s">
        <v>24</v>
      </c>
      <c r="D57" s="378" t="s">
        <v>233</v>
      </c>
      <c r="E57" s="380"/>
      <c r="F57" s="380"/>
      <c r="G57" s="380"/>
      <c r="H57" s="380"/>
      <c r="I57" s="380"/>
      <c r="J57" s="380"/>
      <c r="K57" s="380"/>
      <c r="L57" s="184">
        <f>L56*12</f>
        <v>0</v>
      </c>
      <c r="M57" s="185">
        <f>M56*9</f>
        <v>0</v>
      </c>
      <c r="N57" s="186">
        <f>N56*3</f>
        <v>0</v>
      </c>
      <c r="O57" s="10">
        <f>O56*0.558</f>
        <v>0</v>
      </c>
      <c r="P57" s="10">
        <f>P56*0.558</f>
        <v>0</v>
      </c>
      <c r="Q57" s="10">
        <f>Q56*0.558</f>
        <v>0</v>
      </c>
      <c r="R57" s="14">
        <f t="shared" si="0"/>
        <v>0</v>
      </c>
    </row>
    <row r="58" spans="1:18" ht="23.1" customHeight="1" thickBot="1" x14ac:dyDescent="0.25">
      <c r="A58" s="598"/>
      <c r="B58" s="172"/>
      <c r="C58" s="218" t="s">
        <v>202</v>
      </c>
      <c r="D58" s="161" t="s">
        <v>5</v>
      </c>
      <c r="E58" s="254">
        <v>0</v>
      </c>
      <c r="F58" s="249">
        <v>0</v>
      </c>
      <c r="G58" s="372">
        <f>'Project Budget Overview'!B51</f>
        <v>0</v>
      </c>
      <c r="H58" s="373"/>
      <c r="I58" s="373"/>
      <c r="J58" s="374"/>
      <c r="K58" s="173">
        <f>'Proposal Budget Year 1'!K58 * 1.03</f>
        <v>0</v>
      </c>
      <c r="L58" s="182"/>
      <c r="M58" s="183"/>
      <c r="N58" s="182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1" customHeight="1" thickBot="1" x14ac:dyDescent="0.25">
      <c r="A59" s="598"/>
      <c r="B59" s="172"/>
      <c r="C59" s="221" t="s">
        <v>24</v>
      </c>
      <c r="D59" s="392" t="s">
        <v>233</v>
      </c>
      <c r="E59" s="379"/>
      <c r="F59" s="379"/>
      <c r="G59" s="379"/>
      <c r="H59" s="379"/>
      <c r="I59" s="379"/>
      <c r="J59" s="379"/>
      <c r="K59" s="379"/>
      <c r="L59" s="282">
        <f>L58*12</f>
        <v>0</v>
      </c>
      <c r="M59" s="232">
        <f>M58*9</f>
        <v>0</v>
      </c>
      <c r="N59" s="283">
        <f>N58*3</f>
        <v>0</v>
      </c>
      <c r="O59" s="284">
        <f>O58*0.558</f>
        <v>0</v>
      </c>
      <c r="P59" s="284">
        <f>P58*0.558</f>
        <v>0</v>
      </c>
      <c r="Q59" s="284">
        <f>Q58*0.558</f>
        <v>0</v>
      </c>
      <c r="R59" s="287">
        <f t="shared" si="0"/>
        <v>0</v>
      </c>
    </row>
    <row r="60" spans="1:18" ht="18" customHeight="1" thickBot="1" x14ac:dyDescent="0.25">
      <c r="A60" s="598"/>
      <c r="B60" s="414" t="s">
        <v>255</v>
      </c>
      <c r="C60" s="415"/>
      <c r="D60" s="416"/>
      <c r="E60" s="289">
        <f>+E56+E58+E54+E52+E50+E48+E35+E33+E31+E29+E27+E25+E23+E21+E19+E17+E15+E13+E11+E9+E7+E45+E43+E41+E39+E37</f>
        <v>0</v>
      </c>
      <c r="F60" s="289">
        <f>+F56+F58+F54+F52+F50+F48+F35+F33+F31+F29+F27+F25+F23+F21+F19+F17+F15+F13+F11+F9+F7+F45+F43+F41+F39+F37</f>
        <v>0</v>
      </c>
      <c r="G60" s="290"/>
      <c r="H60" s="290"/>
      <c r="I60" s="625"/>
      <c r="J60" s="625"/>
      <c r="K60" s="625"/>
      <c r="L60" s="625"/>
      <c r="M60" s="625"/>
      <c r="N60" s="625"/>
      <c r="O60" s="625"/>
      <c r="P60" s="625"/>
      <c r="Q60" s="625"/>
      <c r="R60" s="626"/>
    </row>
    <row r="61" spans="1:18" x14ac:dyDescent="0.2">
      <c r="A61" s="598"/>
      <c r="B61" s="640" t="s">
        <v>149</v>
      </c>
      <c r="C61" s="641"/>
      <c r="D61" s="641"/>
      <c r="E61" s="400"/>
      <c r="F61" s="400"/>
      <c r="G61" s="641"/>
      <c r="H61" s="641"/>
      <c r="I61" s="641"/>
      <c r="J61" s="641"/>
      <c r="K61" s="641"/>
      <c r="L61" s="641"/>
      <c r="M61" s="641"/>
      <c r="N61" s="641"/>
      <c r="O61" s="641"/>
      <c r="P61" s="641"/>
      <c r="Q61" s="641"/>
      <c r="R61" s="47">
        <f>SUM(R7,R9,R11,R13,R15,R17,R19,R21,R23,R25,R27,R29,R31,R33,R35,R37,R39,R41,R43,R45,R48,R50,R52,R54,R56,R58)</f>
        <v>0</v>
      </c>
    </row>
    <row r="62" spans="1:18" ht="13.5" thickBot="1" x14ac:dyDescent="0.25">
      <c r="A62" s="598"/>
      <c r="B62" s="401" t="s">
        <v>150</v>
      </c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8">
        <f>SUM(R8,R10,R12,R14,R16,R18,R20,R22,R24,R26,R28,R30,R32,R34,R36,R38,R40,R42,R44,R46,R49,R51,R53,R55,R57,R59)</f>
        <v>0</v>
      </c>
    </row>
    <row r="63" spans="1:18" ht="13.5" thickBot="1" x14ac:dyDescent="0.25">
      <c r="A63" s="598"/>
      <c r="B63" s="403" t="s">
        <v>65</v>
      </c>
      <c r="C63" s="77" t="s">
        <v>22</v>
      </c>
      <c r="D63" s="406" t="s">
        <v>279</v>
      </c>
      <c r="E63" s="407"/>
      <c r="F63" s="408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9"/>
    </row>
    <row r="64" spans="1:18" x14ac:dyDescent="0.2">
      <c r="A64" s="598"/>
      <c r="B64" s="404"/>
      <c r="C64" s="78" t="s">
        <v>27</v>
      </c>
      <c r="D64" s="410" t="s">
        <v>0</v>
      </c>
      <c r="E64" s="411"/>
      <c r="F64" s="250" t="s">
        <v>257</v>
      </c>
      <c r="G64" s="412" t="s">
        <v>16</v>
      </c>
      <c r="H64" s="412"/>
      <c r="I64" s="412"/>
      <c r="J64" s="412"/>
      <c r="K64" s="412"/>
      <c r="L64" s="412"/>
      <c r="M64" s="412"/>
      <c r="N64" s="412"/>
      <c r="O64" s="412"/>
      <c r="P64" s="412"/>
      <c r="Q64" s="413"/>
      <c r="R64" s="43">
        <v>0</v>
      </c>
    </row>
    <row r="65" spans="1:18" ht="12.75" customHeight="1" x14ac:dyDescent="0.2">
      <c r="A65" s="598"/>
      <c r="B65" s="404"/>
      <c r="C65" s="79" t="s">
        <v>27</v>
      </c>
      <c r="D65" s="385" t="s">
        <v>1</v>
      </c>
      <c r="E65" s="629"/>
      <c r="F65" s="250">
        <v>0</v>
      </c>
      <c r="G65" s="376" t="s">
        <v>272</v>
      </c>
      <c r="H65" s="376"/>
      <c r="I65" s="376"/>
      <c r="J65" s="376"/>
      <c r="K65" s="376"/>
      <c r="L65" s="376"/>
      <c r="M65" s="376"/>
      <c r="N65" s="376"/>
      <c r="O65" s="376"/>
      <c r="P65" s="376"/>
      <c r="Q65" s="377"/>
      <c r="R65" s="17">
        <v>0</v>
      </c>
    </row>
    <row r="66" spans="1:18" x14ac:dyDescent="0.2">
      <c r="A66" s="598"/>
      <c r="B66" s="404"/>
      <c r="C66" s="79" t="s">
        <v>27</v>
      </c>
      <c r="D66" s="385" t="s">
        <v>2</v>
      </c>
      <c r="E66" s="629"/>
      <c r="F66" s="250">
        <v>0</v>
      </c>
      <c r="G66" s="376" t="s">
        <v>271</v>
      </c>
      <c r="H66" s="376"/>
      <c r="I66" s="376"/>
      <c r="J66" s="376"/>
      <c r="K66" s="376"/>
      <c r="L66" s="376"/>
      <c r="M66" s="376"/>
      <c r="N66" s="376"/>
      <c r="O66" s="376"/>
      <c r="P66" s="376"/>
      <c r="Q66" s="377"/>
      <c r="R66" s="17">
        <v>0</v>
      </c>
    </row>
    <row r="67" spans="1:18" x14ac:dyDescent="0.2">
      <c r="A67" s="598"/>
      <c r="B67" s="404"/>
      <c r="C67" s="79" t="s">
        <v>27</v>
      </c>
      <c r="D67" s="381" t="s">
        <v>3</v>
      </c>
      <c r="E67" s="638"/>
      <c r="F67" s="251" t="s">
        <v>257</v>
      </c>
      <c r="G67" s="383" t="s">
        <v>18</v>
      </c>
      <c r="H67" s="383"/>
      <c r="I67" s="383"/>
      <c r="J67" s="383"/>
      <c r="K67" s="383"/>
      <c r="L67" s="383"/>
      <c r="M67" s="383"/>
      <c r="N67" s="383"/>
      <c r="O67" s="383"/>
      <c r="P67" s="383"/>
      <c r="Q67" s="384"/>
      <c r="R67" s="17">
        <v>0</v>
      </c>
    </row>
    <row r="68" spans="1:18" ht="13.5" thickBot="1" x14ac:dyDescent="0.25">
      <c r="A68" s="598"/>
      <c r="B68" s="404"/>
      <c r="C68" s="80" t="s">
        <v>27</v>
      </c>
      <c r="D68" s="536" t="s">
        <v>4</v>
      </c>
      <c r="E68" s="639"/>
      <c r="F68" s="252" t="s">
        <v>257</v>
      </c>
      <c r="G68" s="574" t="s">
        <v>7</v>
      </c>
      <c r="H68" s="574"/>
      <c r="I68" s="574"/>
      <c r="J68" s="574"/>
      <c r="K68" s="574"/>
      <c r="L68" s="574"/>
      <c r="M68" s="574"/>
      <c r="N68" s="574"/>
      <c r="O68" s="574"/>
      <c r="P68" s="574"/>
      <c r="Q68" s="575"/>
      <c r="R68" s="17">
        <v>0</v>
      </c>
    </row>
    <row r="69" spans="1:18" ht="15.75" customHeight="1" thickBot="1" x14ac:dyDescent="0.25">
      <c r="A69" s="598"/>
      <c r="B69" s="458"/>
      <c r="C69" s="627" t="s">
        <v>256</v>
      </c>
      <c r="D69" s="628"/>
      <c r="E69" s="628"/>
      <c r="F69" s="255">
        <f>+F65+F66</f>
        <v>0</v>
      </c>
      <c r="G69" s="395" t="s">
        <v>137</v>
      </c>
      <c r="H69" s="395"/>
      <c r="I69" s="395"/>
      <c r="J69" s="395"/>
      <c r="K69" s="395"/>
      <c r="L69" s="395"/>
      <c r="M69" s="395"/>
      <c r="N69" s="395"/>
      <c r="O69" s="395"/>
      <c r="P69" s="395"/>
      <c r="Q69" s="396"/>
      <c r="R69" s="49">
        <f>SUM(R64:R68)</f>
        <v>0</v>
      </c>
    </row>
    <row r="70" spans="1:18" ht="13.5" thickBot="1" x14ac:dyDescent="0.25">
      <c r="A70" s="598"/>
      <c r="B70" s="81"/>
      <c r="C70" s="35" t="s">
        <v>28</v>
      </c>
      <c r="D70" s="398" t="s">
        <v>136</v>
      </c>
      <c r="E70" s="395"/>
      <c r="F70" s="394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6"/>
      <c r="R70" s="50">
        <f>(R64+R67+R68)*0.0409 + (R65)*0.082 + (R66) *0</f>
        <v>0</v>
      </c>
    </row>
    <row r="71" spans="1:18" ht="14.25" customHeight="1" thickBot="1" x14ac:dyDescent="0.25">
      <c r="A71" s="598"/>
      <c r="B71" s="397" t="s">
        <v>132</v>
      </c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6"/>
      <c r="R71" s="50">
        <f>R61+R69</f>
        <v>0</v>
      </c>
    </row>
    <row r="72" spans="1:18" ht="15.75" customHeight="1" thickBot="1" x14ac:dyDescent="0.25">
      <c r="A72" s="598"/>
      <c r="B72" s="23" t="s">
        <v>71</v>
      </c>
      <c r="C72" s="398" t="s">
        <v>133</v>
      </c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6"/>
      <c r="R72" s="50">
        <f>R62+R70</f>
        <v>0</v>
      </c>
    </row>
    <row r="73" spans="1:18" ht="15.75" customHeight="1" thickBot="1" x14ac:dyDescent="0.25">
      <c r="A73" s="599"/>
      <c r="B73" s="397" t="s">
        <v>142</v>
      </c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6"/>
      <c r="R73" s="51">
        <f>SUM(R71:R72)</f>
        <v>0</v>
      </c>
    </row>
    <row r="74" spans="1:18" ht="13.5" customHeight="1" thickBot="1" x14ac:dyDescent="0.25">
      <c r="A74" s="490" t="s">
        <v>229</v>
      </c>
      <c r="B74" s="61"/>
      <c r="C74" s="33" t="s">
        <v>22</v>
      </c>
      <c r="D74" s="406" t="s">
        <v>148</v>
      </c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/>
      <c r="Q74" s="407"/>
      <c r="R74" s="409"/>
    </row>
    <row r="75" spans="1:18" ht="22.5" x14ac:dyDescent="0.2">
      <c r="A75" s="607"/>
      <c r="B75" s="62" t="s">
        <v>72</v>
      </c>
      <c r="C75" s="32" t="s">
        <v>102</v>
      </c>
      <c r="D75" s="492">
        <v>1</v>
      </c>
      <c r="E75" s="493"/>
      <c r="F75" s="494" t="s">
        <v>51</v>
      </c>
      <c r="G75" s="495"/>
      <c r="H75" s="495"/>
      <c r="I75" s="495"/>
      <c r="J75" s="495"/>
      <c r="K75" s="495"/>
      <c r="L75" s="495"/>
      <c r="M75" s="495"/>
      <c r="N75" s="495"/>
      <c r="O75" s="495"/>
      <c r="P75" s="495"/>
      <c r="Q75" s="608"/>
      <c r="R75" s="31">
        <v>0</v>
      </c>
    </row>
    <row r="76" spans="1:18" x14ac:dyDescent="0.2">
      <c r="A76" s="607"/>
      <c r="B76" s="62" t="s">
        <v>73</v>
      </c>
      <c r="C76" s="3" t="s">
        <v>59</v>
      </c>
      <c r="D76" s="387">
        <f t="shared" ref="D76:D95" si="3">D75+1</f>
        <v>2</v>
      </c>
      <c r="E76" s="388"/>
      <c r="F76" s="389" t="s">
        <v>52</v>
      </c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1"/>
      <c r="R76" s="18">
        <v>0</v>
      </c>
    </row>
    <row r="77" spans="1:18" x14ac:dyDescent="0.2">
      <c r="A77" s="607"/>
      <c r="B77" s="62" t="s">
        <v>126</v>
      </c>
      <c r="C77" s="3" t="s">
        <v>56</v>
      </c>
      <c r="D77" s="387">
        <f t="shared" si="3"/>
        <v>3</v>
      </c>
      <c r="E77" s="388"/>
      <c r="F77" s="480" t="s">
        <v>40</v>
      </c>
      <c r="G77" s="481"/>
      <c r="H77" s="481"/>
      <c r="I77" s="481"/>
      <c r="J77" s="481"/>
      <c r="K77" s="481"/>
      <c r="L77" s="481"/>
      <c r="M77" s="481"/>
      <c r="N77" s="481"/>
      <c r="O77" s="481"/>
      <c r="P77" s="481"/>
      <c r="Q77" s="609"/>
      <c r="R77" s="18">
        <v>0</v>
      </c>
    </row>
    <row r="78" spans="1:18" x14ac:dyDescent="0.2">
      <c r="A78" s="607"/>
      <c r="B78" s="612" t="s">
        <v>74</v>
      </c>
      <c r="C78" s="3" t="s">
        <v>54</v>
      </c>
      <c r="D78" s="387">
        <f t="shared" si="3"/>
        <v>4</v>
      </c>
      <c r="E78" s="388"/>
      <c r="F78" s="389" t="s">
        <v>101</v>
      </c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1"/>
      <c r="R78" s="18">
        <v>0</v>
      </c>
    </row>
    <row r="79" spans="1:18" ht="12.75" customHeight="1" x14ac:dyDescent="0.2">
      <c r="A79" s="607"/>
      <c r="B79" s="613"/>
      <c r="C79" s="3" t="s">
        <v>57</v>
      </c>
      <c r="D79" s="387">
        <f t="shared" si="3"/>
        <v>5</v>
      </c>
      <c r="E79" s="388"/>
      <c r="F79" s="389" t="s">
        <v>42</v>
      </c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1"/>
      <c r="R79" s="18">
        <v>0</v>
      </c>
    </row>
    <row r="80" spans="1:18" ht="22.5" x14ac:dyDescent="0.2">
      <c r="A80" s="607"/>
      <c r="B80" s="613"/>
      <c r="C80" s="2" t="s">
        <v>245</v>
      </c>
      <c r="D80" s="387">
        <f t="shared" si="3"/>
        <v>6</v>
      </c>
      <c r="E80" s="388"/>
      <c r="F80" s="389" t="s">
        <v>44</v>
      </c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1"/>
      <c r="R80" s="18">
        <v>0</v>
      </c>
    </row>
    <row r="81" spans="1:18" x14ac:dyDescent="0.2">
      <c r="A81" s="607"/>
      <c r="B81" s="613"/>
      <c r="C81" s="217">
        <v>773911</v>
      </c>
      <c r="D81" s="387">
        <f t="shared" si="3"/>
        <v>7</v>
      </c>
      <c r="E81" s="388"/>
      <c r="F81" s="389" t="s">
        <v>244</v>
      </c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1"/>
      <c r="R81" s="18"/>
    </row>
    <row r="82" spans="1:18" x14ac:dyDescent="0.2">
      <c r="A82" s="607"/>
      <c r="B82" s="614"/>
      <c r="C82" s="3" t="s">
        <v>58</v>
      </c>
      <c r="D82" s="387">
        <f t="shared" si="3"/>
        <v>8</v>
      </c>
      <c r="E82" s="388"/>
      <c r="F82" s="389" t="s">
        <v>47</v>
      </c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1"/>
      <c r="R82" s="18">
        <v>0</v>
      </c>
    </row>
    <row r="83" spans="1:18" x14ac:dyDescent="0.2">
      <c r="A83" s="607"/>
      <c r="B83" s="600" t="s">
        <v>75</v>
      </c>
      <c r="C83" s="3" t="s">
        <v>103</v>
      </c>
      <c r="D83" s="387">
        <f t="shared" si="3"/>
        <v>9</v>
      </c>
      <c r="E83" s="388"/>
      <c r="F83" s="389" t="s">
        <v>37</v>
      </c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1"/>
      <c r="R83" s="18">
        <v>0</v>
      </c>
    </row>
    <row r="84" spans="1:18" x14ac:dyDescent="0.2">
      <c r="A84" s="607"/>
      <c r="B84" s="601"/>
      <c r="C84" s="3" t="s">
        <v>55</v>
      </c>
      <c r="D84" s="387">
        <f t="shared" si="3"/>
        <v>10</v>
      </c>
      <c r="E84" s="388"/>
      <c r="F84" s="389" t="s">
        <v>38</v>
      </c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91"/>
      <c r="R84" s="18">
        <v>0</v>
      </c>
    </row>
    <row r="85" spans="1:18" ht="25.5" customHeight="1" thickBot="1" x14ac:dyDescent="0.25">
      <c r="A85" s="607"/>
      <c r="B85" s="601"/>
      <c r="C85" s="556" t="s">
        <v>104</v>
      </c>
      <c r="D85" s="558">
        <f t="shared" si="3"/>
        <v>11</v>
      </c>
      <c r="E85" s="559"/>
      <c r="F85" s="631" t="s">
        <v>135</v>
      </c>
      <c r="G85" s="632"/>
      <c r="H85" s="632"/>
      <c r="I85" s="632"/>
      <c r="J85" s="632"/>
      <c r="K85" s="632"/>
      <c r="L85" s="632"/>
      <c r="M85" s="632"/>
      <c r="N85" s="632"/>
      <c r="O85" s="632"/>
      <c r="P85" s="632"/>
      <c r="Q85" s="633"/>
      <c r="R85" s="56"/>
    </row>
    <row r="86" spans="1:18" x14ac:dyDescent="0.2">
      <c r="A86" s="607"/>
      <c r="B86" s="601"/>
      <c r="C86" s="557"/>
      <c r="D86" s="560">
        <f t="shared" si="3"/>
        <v>12</v>
      </c>
      <c r="E86" s="561"/>
      <c r="F86" s="223" t="s">
        <v>61</v>
      </c>
      <c r="G86" s="565"/>
      <c r="H86" s="566"/>
      <c r="I86" s="566"/>
      <c r="J86" s="566"/>
      <c r="K86" s="566"/>
      <c r="L86" s="566"/>
      <c r="M86" s="566"/>
      <c r="N86" s="566"/>
      <c r="O86" s="566"/>
      <c r="P86" s="566"/>
      <c r="Q86" s="567"/>
      <c r="R86" s="21">
        <v>0</v>
      </c>
    </row>
    <row r="87" spans="1:18" x14ac:dyDescent="0.2">
      <c r="A87" s="607"/>
      <c r="B87" s="602"/>
      <c r="C87" s="222">
        <v>711902</v>
      </c>
      <c r="D87" s="387">
        <f>D85+1</f>
        <v>12</v>
      </c>
      <c r="E87" s="388"/>
      <c r="F87" s="604" t="s">
        <v>247</v>
      </c>
      <c r="G87" s="605"/>
      <c r="H87" s="605"/>
      <c r="I87" s="605"/>
      <c r="J87" s="605"/>
      <c r="K87" s="605"/>
      <c r="L87" s="605"/>
      <c r="M87" s="605"/>
      <c r="N87" s="605"/>
      <c r="O87" s="605"/>
      <c r="P87" s="605"/>
      <c r="Q87" s="606"/>
      <c r="R87" s="21"/>
    </row>
    <row r="88" spans="1:18" x14ac:dyDescent="0.2">
      <c r="A88" s="607"/>
      <c r="B88" s="275"/>
      <c r="C88" s="247"/>
      <c r="D88" s="387"/>
      <c r="E88" s="388"/>
      <c r="F88" s="553" t="s">
        <v>266</v>
      </c>
      <c r="G88" s="554"/>
      <c r="H88" s="554"/>
      <c r="I88" s="554"/>
      <c r="J88" s="554"/>
      <c r="K88" s="554"/>
      <c r="L88" s="554"/>
      <c r="M88" s="554"/>
      <c r="N88" s="554"/>
      <c r="O88" s="554"/>
      <c r="P88" s="554"/>
      <c r="Q88" s="555"/>
      <c r="R88" s="21">
        <f>'Participant Support Budget'!D10</f>
        <v>0</v>
      </c>
    </row>
    <row r="89" spans="1:18" x14ac:dyDescent="0.2">
      <c r="A89" s="607"/>
      <c r="B89" s="62" t="s">
        <v>76</v>
      </c>
      <c r="C89" s="15">
        <v>711991</v>
      </c>
      <c r="D89" s="387">
        <f>D86+1</f>
        <v>13</v>
      </c>
      <c r="E89" s="388"/>
      <c r="F89" s="550" t="s">
        <v>45</v>
      </c>
      <c r="G89" s="551"/>
      <c r="H89" s="551"/>
      <c r="I89" s="551"/>
      <c r="J89" s="551"/>
      <c r="K89" s="551"/>
      <c r="L89" s="551"/>
      <c r="M89" s="551"/>
      <c r="N89" s="551"/>
      <c r="O89" s="551"/>
      <c r="P89" s="551"/>
      <c r="Q89" s="552"/>
      <c r="R89" s="18">
        <v>0</v>
      </c>
    </row>
    <row r="90" spans="1:18" x14ac:dyDescent="0.2">
      <c r="A90" s="474">
        <f>R97</f>
        <v>0</v>
      </c>
      <c r="B90" s="62" t="s">
        <v>77</v>
      </c>
      <c r="C90" s="15">
        <v>711510</v>
      </c>
      <c r="D90" s="387">
        <f t="shared" si="3"/>
        <v>14</v>
      </c>
      <c r="E90" s="388"/>
      <c r="F90" s="544" t="s">
        <v>46</v>
      </c>
      <c r="G90" s="545"/>
      <c r="H90" s="545"/>
      <c r="I90" s="545"/>
      <c r="J90" s="545"/>
      <c r="K90" s="545"/>
      <c r="L90" s="545"/>
      <c r="M90" s="545"/>
      <c r="N90" s="545"/>
      <c r="O90" s="545"/>
      <c r="P90" s="545"/>
      <c r="Q90" s="546"/>
      <c r="R90" s="18">
        <v>0</v>
      </c>
    </row>
    <row r="91" spans="1:18" ht="67.5" x14ac:dyDescent="0.2">
      <c r="A91" s="474"/>
      <c r="B91" s="62" t="s">
        <v>78</v>
      </c>
      <c r="C91" s="2" t="s">
        <v>105</v>
      </c>
      <c r="D91" s="387">
        <f t="shared" si="3"/>
        <v>15</v>
      </c>
      <c r="E91" s="388"/>
      <c r="F91" s="544" t="s">
        <v>106</v>
      </c>
      <c r="G91" s="545"/>
      <c r="H91" s="545"/>
      <c r="I91" s="545"/>
      <c r="J91" s="545"/>
      <c r="K91" s="545"/>
      <c r="L91" s="545"/>
      <c r="M91" s="545"/>
      <c r="N91" s="545"/>
      <c r="O91" s="545"/>
      <c r="P91" s="545"/>
      <c r="Q91" s="546"/>
      <c r="R91" s="18">
        <v>0</v>
      </c>
    </row>
    <row r="92" spans="1:18" x14ac:dyDescent="0.2">
      <c r="A92" s="474"/>
      <c r="B92" s="62" t="s">
        <v>265</v>
      </c>
      <c r="C92" s="15">
        <v>772103</v>
      </c>
      <c r="D92" s="387">
        <f t="shared" si="3"/>
        <v>16</v>
      </c>
      <c r="E92" s="388"/>
      <c r="F92" s="544" t="s">
        <v>127</v>
      </c>
      <c r="G92" s="545"/>
      <c r="H92" s="545"/>
      <c r="I92" s="545"/>
      <c r="J92" s="545"/>
      <c r="K92" s="545"/>
      <c r="L92" s="545"/>
      <c r="M92" s="545"/>
      <c r="N92" s="545"/>
      <c r="O92" s="545"/>
      <c r="P92" s="545"/>
      <c r="Q92" s="546"/>
      <c r="R92" s="18">
        <v>0</v>
      </c>
    </row>
    <row r="93" spans="1:18" x14ac:dyDescent="0.2">
      <c r="A93" s="474"/>
      <c r="B93" s="62" t="s">
        <v>79</v>
      </c>
      <c r="C93" s="3" t="s">
        <v>107</v>
      </c>
      <c r="D93" s="387">
        <f t="shared" si="3"/>
        <v>17</v>
      </c>
      <c r="E93" s="388"/>
      <c r="F93" s="544" t="s">
        <v>48</v>
      </c>
      <c r="G93" s="545"/>
      <c r="H93" s="545"/>
      <c r="I93" s="545"/>
      <c r="J93" s="545"/>
      <c r="K93" s="545"/>
      <c r="L93" s="545"/>
      <c r="M93" s="545"/>
      <c r="N93" s="545"/>
      <c r="O93" s="545"/>
      <c r="P93" s="545"/>
      <c r="Q93" s="546"/>
      <c r="R93" s="18">
        <v>0</v>
      </c>
    </row>
    <row r="94" spans="1:18" x14ac:dyDescent="0.2">
      <c r="A94" s="474"/>
      <c r="B94" s="62" t="s">
        <v>80</v>
      </c>
      <c r="C94" s="3" t="s">
        <v>108</v>
      </c>
      <c r="D94" s="387">
        <f t="shared" si="3"/>
        <v>18</v>
      </c>
      <c r="E94" s="388"/>
      <c r="F94" s="544" t="s">
        <v>49</v>
      </c>
      <c r="G94" s="545"/>
      <c r="H94" s="545"/>
      <c r="I94" s="545"/>
      <c r="J94" s="545"/>
      <c r="K94" s="545"/>
      <c r="L94" s="545"/>
      <c r="M94" s="545"/>
      <c r="N94" s="545"/>
      <c r="O94" s="545"/>
      <c r="P94" s="545"/>
      <c r="Q94" s="546"/>
      <c r="R94" s="18">
        <v>0</v>
      </c>
    </row>
    <row r="95" spans="1:18" x14ac:dyDescent="0.2">
      <c r="A95" s="474"/>
      <c r="B95" s="62" t="s">
        <v>81</v>
      </c>
      <c r="C95" s="3" t="s">
        <v>109</v>
      </c>
      <c r="D95" s="385">
        <f t="shared" si="3"/>
        <v>19</v>
      </c>
      <c r="E95" s="386"/>
      <c r="F95" s="547" t="s">
        <v>110</v>
      </c>
      <c r="G95" s="548"/>
      <c r="H95" s="548"/>
      <c r="I95" s="548"/>
      <c r="J95" s="548"/>
      <c r="K95" s="548"/>
      <c r="L95" s="548"/>
      <c r="M95" s="548"/>
      <c r="N95" s="548"/>
      <c r="O95" s="548"/>
      <c r="P95" s="548"/>
      <c r="Q95" s="549"/>
      <c r="R95" s="18">
        <v>0</v>
      </c>
    </row>
    <row r="96" spans="1:18" ht="13.5" thickBot="1" x14ac:dyDescent="0.25">
      <c r="A96" s="474"/>
      <c r="B96" s="63" t="s">
        <v>82</v>
      </c>
      <c r="C96" s="19">
        <v>768301</v>
      </c>
      <c r="D96" s="536">
        <f>D95+1</f>
        <v>20</v>
      </c>
      <c r="E96" s="637"/>
      <c r="F96" s="538" t="s">
        <v>111</v>
      </c>
      <c r="G96" s="539"/>
      <c r="H96" s="539"/>
      <c r="I96" s="539"/>
      <c r="J96" s="539"/>
      <c r="K96" s="539"/>
      <c r="L96" s="539"/>
      <c r="M96" s="539"/>
      <c r="N96" s="539"/>
      <c r="O96" s="539"/>
      <c r="P96" s="539"/>
      <c r="Q96" s="540"/>
      <c r="R96" s="20">
        <v>0</v>
      </c>
    </row>
    <row r="97" spans="1:18" ht="18.75" customHeight="1" thickBot="1" x14ac:dyDescent="0.25">
      <c r="A97" s="475"/>
      <c r="B97" s="397" t="s">
        <v>139</v>
      </c>
      <c r="C97" s="395"/>
      <c r="D97" s="395"/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Q97" s="396"/>
      <c r="R97" s="55">
        <f>SUM(R75:R96)</f>
        <v>0</v>
      </c>
    </row>
    <row r="98" spans="1:18" ht="13.5" customHeight="1" thickBot="1" x14ac:dyDescent="0.25">
      <c r="A98" s="510" t="s">
        <v>162</v>
      </c>
      <c r="B98" s="622" t="s">
        <v>161</v>
      </c>
      <c r="C98" s="515">
        <v>772952</v>
      </c>
      <c r="D98" s="518" t="s">
        <v>125</v>
      </c>
      <c r="E98" s="519"/>
      <c r="F98" s="524" t="s">
        <v>171</v>
      </c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6"/>
      <c r="R98" s="57"/>
    </row>
    <row r="99" spans="1:18" ht="12.75" hidden="1" customHeight="1" x14ac:dyDescent="0.2">
      <c r="A99" s="511"/>
      <c r="B99" s="623"/>
      <c r="C99" s="516"/>
      <c r="D99" s="520"/>
      <c r="E99" s="521"/>
      <c r="F99" s="527"/>
      <c r="G99" s="528"/>
      <c r="H99" s="528"/>
      <c r="I99" s="528"/>
      <c r="J99" s="528"/>
      <c r="K99" s="528"/>
      <c r="L99" s="528"/>
      <c r="M99" s="528"/>
      <c r="N99" s="528"/>
      <c r="O99" s="528"/>
      <c r="P99" s="528"/>
      <c r="Q99" s="529"/>
      <c r="R99" s="21">
        <v>0</v>
      </c>
    </row>
    <row r="100" spans="1:18" ht="13.5" customHeight="1" thickBot="1" x14ac:dyDescent="0.25">
      <c r="A100" s="511"/>
      <c r="B100" s="623"/>
      <c r="C100" s="516"/>
      <c r="D100" s="520"/>
      <c r="E100" s="521"/>
      <c r="F100" s="530"/>
      <c r="G100" s="531"/>
      <c r="H100" s="531"/>
      <c r="I100" s="531"/>
      <c r="J100" s="531"/>
      <c r="K100" s="531"/>
      <c r="L100" s="531"/>
      <c r="M100" s="531"/>
      <c r="N100" s="531"/>
      <c r="O100" s="531"/>
      <c r="P100" s="531"/>
      <c r="Q100" s="532"/>
      <c r="R100" s="57"/>
    </row>
    <row r="101" spans="1:18" ht="14.1" customHeight="1" thickBot="1" x14ac:dyDescent="0.25">
      <c r="A101" s="64">
        <f>SUM(R99:R101)</f>
        <v>0</v>
      </c>
      <c r="B101" s="624"/>
      <c r="C101" s="517"/>
      <c r="D101" s="522"/>
      <c r="E101" s="523"/>
      <c r="F101" s="541" t="s">
        <v>173</v>
      </c>
      <c r="G101" s="542"/>
      <c r="H101" s="542"/>
      <c r="I101" s="542"/>
      <c r="J101" s="542"/>
      <c r="K101" s="542"/>
      <c r="L101" s="542"/>
      <c r="M101" s="542"/>
      <c r="N101" s="542"/>
      <c r="O101" s="542"/>
      <c r="P101" s="542"/>
      <c r="Q101" s="543"/>
      <c r="R101" s="110">
        <f>'Project Subcontractor Budgets'!D55</f>
        <v>0</v>
      </c>
    </row>
    <row r="102" spans="1:18" ht="12.75" customHeight="1" thickBot="1" x14ac:dyDescent="0.25">
      <c r="A102" s="510" t="s">
        <v>163</v>
      </c>
      <c r="B102" s="622" t="s">
        <v>160</v>
      </c>
      <c r="C102" s="515">
        <v>772951</v>
      </c>
      <c r="D102" s="518" t="s">
        <v>248</v>
      </c>
      <c r="E102" s="519"/>
      <c r="F102" s="524" t="s">
        <v>171</v>
      </c>
      <c r="G102" s="525"/>
      <c r="H102" s="525"/>
      <c r="I102" s="525"/>
      <c r="J102" s="525"/>
      <c r="K102" s="525"/>
      <c r="L102" s="525"/>
      <c r="M102" s="525"/>
      <c r="N102" s="525"/>
      <c r="O102" s="525"/>
      <c r="P102" s="525"/>
      <c r="Q102" s="526"/>
      <c r="R102" s="57"/>
    </row>
    <row r="103" spans="1:18" ht="12.75" hidden="1" customHeight="1" x14ac:dyDescent="0.2">
      <c r="A103" s="511"/>
      <c r="B103" s="623"/>
      <c r="C103" s="516"/>
      <c r="D103" s="520"/>
      <c r="E103" s="521"/>
      <c r="F103" s="527"/>
      <c r="G103" s="528"/>
      <c r="H103" s="528"/>
      <c r="I103" s="528"/>
      <c r="J103" s="528"/>
      <c r="K103" s="528"/>
      <c r="L103" s="528"/>
      <c r="M103" s="528"/>
      <c r="N103" s="528"/>
      <c r="O103" s="528"/>
      <c r="P103" s="528"/>
      <c r="Q103" s="529"/>
      <c r="R103" s="21">
        <v>0</v>
      </c>
    </row>
    <row r="104" spans="1:18" ht="13.5" thickBot="1" x14ac:dyDescent="0.25">
      <c r="A104" s="511"/>
      <c r="B104" s="623"/>
      <c r="C104" s="516"/>
      <c r="D104" s="520"/>
      <c r="E104" s="521"/>
      <c r="F104" s="530"/>
      <c r="G104" s="531"/>
      <c r="H104" s="531"/>
      <c r="I104" s="531"/>
      <c r="J104" s="531"/>
      <c r="K104" s="531"/>
      <c r="L104" s="531"/>
      <c r="M104" s="531"/>
      <c r="N104" s="531"/>
      <c r="O104" s="531"/>
      <c r="P104" s="531"/>
      <c r="Q104" s="532"/>
      <c r="R104" s="57"/>
    </row>
    <row r="105" spans="1:18" ht="14.1" customHeight="1" thickBot="1" x14ac:dyDescent="0.25">
      <c r="A105" s="40">
        <f>SUM(R103:R105)</f>
        <v>0</v>
      </c>
      <c r="B105" s="624"/>
      <c r="C105" s="517"/>
      <c r="D105" s="522"/>
      <c r="E105" s="523"/>
      <c r="F105" s="634" t="s">
        <v>172</v>
      </c>
      <c r="G105" s="635"/>
      <c r="H105" s="635"/>
      <c r="I105" s="635"/>
      <c r="J105" s="635"/>
      <c r="K105" s="635"/>
      <c r="L105" s="635"/>
      <c r="M105" s="635"/>
      <c r="N105" s="635"/>
      <c r="O105" s="635"/>
      <c r="P105" s="635"/>
      <c r="Q105" s="636"/>
      <c r="R105" s="110">
        <f>'Project Subcontractor Budgets'!D54</f>
        <v>0</v>
      </c>
    </row>
    <row r="106" spans="1:18" ht="15" customHeight="1" thickBot="1" x14ac:dyDescent="0.25">
      <c r="A106" s="39" t="s">
        <v>68</v>
      </c>
      <c r="B106" s="38" t="s">
        <v>85</v>
      </c>
      <c r="C106" s="24" t="s">
        <v>60</v>
      </c>
      <c r="D106" s="497">
        <v>23</v>
      </c>
      <c r="E106" s="498"/>
      <c r="F106" s="499" t="s">
        <v>112</v>
      </c>
      <c r="G106" s="500"/>
      <c r="H106" s="500"/>
      <c r="I106" s="500"/>
      <c r="J106" s="500"/>
      <c r="K106" s="500"/>
      <c r="L106" s="500"/>
      <c r="M106" s="500"/>
      <c r="N106" s="500"/>
      <c r="O106" s="500"/>
      <c r="P106" s="500"/>
      <c r="Q106" s="501"/>
      <c r="R106" s="25">
        <f>SUM('Proposal Budget Year 1'!R106*1.03)</f>
        <v>0</v>
      </c>
    </row>
    <row r="107" spans="1:18" ht="11.25" customHeight="1" thickBot="1" x14ac:dyDescent="0.25">
      <c r="A107" s="40">
        <f>R106</f>
        <v>0</v>
      </c>
      <c r="B107" s="630"/>
      <c r="C107" s="502"/>
      <c r="D107" s="502"/>
      <c r="E107" s="502"/>
      <c r="F107" s="502"/>
      <c r="G107" s="502"/>
      <c r="H107" s="502"/>
      <c r="I107" s="502"/>
      <c r="J107" s="502"/>
      <c r="K107" s="502"/>
      <c r="L107" s="502"/>
      <c r="M107" s="502"/>
      <c r="N107" s="502"/>
      <c r="O107" s="502"/>
      <c r="P107" s="502"/>
      <c r="Q107" s="503"/>
      <c r="R107" s="70"/>
    </row>
    <row r="108" spans="1:18" ht="12" customHeight="1" thickBot="1" x14ac:dyDescent="0.25">
      <c r="A108" s="504"/>
      <c r="B108" s="505"/>
      <c r="C108" s="406" t="s">
        <v>122</v>
      </c>
      <c r="D108" s="407"/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Q108" s="409"/>
      <c r="R108" s="70"/>
    </row>
    <row r="109" spans="1:18" ht="13.5" customHeight="1" thickBot="1" x14ac:dyDescent="0.25">
      <c r="A109" s="506"/>
      <c r="B109" s="507"/>
      <c r="C109" s="406" t="s">
        <v>134</v>
      </c>
      <c r="D109" s="407"/>
      <c r="E109" s="407"/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  <c r="P109" s="407"/>
      <c r="Q109" s="409"/>
      <c r="R109" s="71"/>
    </row>
    <row r="110" spans="1:18" ht="12.75" customHeight="1" x14ac:dyDescent="0.2">
      <c r="A110" s="490" t="s">
        <v>230</v>
      </c>
      <c r="B110" s="65" t="s">
        <v>86</v>
      </c>
      <c r="C110" s="29" t="s">
        <v>113</v>
      </c>
      <c r="D110" s="492">
        <v>24</v>
      </c>
      <c r="E110" s="493"/>
      <c r="F110" s="494" t="s">
        <v>30</v>
      </c>
      <c r="G110" s="495"/>
      <c r="H110" s="495"/>
      <c r="I110" s="495"/>
      <c r="J110" s="495"/>
      <c r="K110" s="495"/>
      <c r="L110" s="495"/>
      <c r="M110" s="495"/>
      <c r="N110" s="495"/>
      <c r="O110" s="495"/>
      <c r="P110" s="495"/>
      <c r="Q110" s="496"/>
      <c r="R110" s="30">
        <v>0</v>
      </c>
    </row>
    <row r="111" spans="1:18" x14ac:dyDescent="0.2">
      <c r="A111" s="491"/>
      <c r="B111" s="66" t="s">
        <v>87</v>
      </c>
      <c r="C111" s="26" t="s">
        <v>114</v>
      </c>
      <c r="D111" s="387">
        <f t="shared" ref="D111:D124" si="4">D110+1</f>
        <v>25</v>
      </c>
      <c r="E111" s="388"/>
      <c r="F111" s="389" t="s">
        <v>31</v>
      </c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476"/>
      <c r="R111" s="21">
        <v>0</v>
      </c>
    </row>
    <row r="112" spans="1:18" x14ac:dyDescent="0.2">
      <c r="A112" s="491"/>
      <c r="B112" s="66" t="s">
        <v>88</v>
      </c>
      <c r="C112" s="26" t="s">
        <v>115</v>
      </c>
      <c r="D112" s="387">
        <f t="shared" si="4"/>
        <v>26</v>
      </c>
      <c r="E112" s="388"/>
      <c r="F112" s="389" t="s">
        <v>32</v>
      </c>
      <c r="G112" s="390"/>
      <c r="H112" s="390"/>
      <c r="I112" s="390"/>
      <c r="J112" s="390"/>
      <c r="K112" s="390"/>
      <c r="L112" s="390"/>
      <c r="M112" s="390"/>
      <c r="N112" s="390"/>
      <c r="O112" s="390"/>
      <c r="P112" s="390"/>
      <c r="Q112" s="476"/>
      <c r="R112" s="21">
        <v>0</v>
      </c>
    </row>
    <row r="113" spans="1:18" x14ac:dyDescent="0.2">
      <c r="A113" s="491"/>
      <c r="B113" s="66" t="s">
        <v>89</v>
      </c>
      <c r="C113" s="27">
        <v>711171</v>
      </c>
      <c r="D113" s="387">
        <f t="shared" si="4"/>
        <v>27</v>
      </c>
      <c r="E113" s="388"/>
      <c r="F113" s="487" t="s">
        <v>33</v>
      </c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9"/>
      <c r="R113" s="21">
        <v>0</v>
      </c>
    </row>
    <row r="114" spans="1:18" x14ac:dyDescent="0.2">
      <c r="A114" s="491"/>
      <c r="B114" s="66" t="s">
        <v>90</v>
      </c>
      <c r="C114" s="26" t="s">
        <v>116</v>
      </c>
      <c r="D114" s="387">
        <f t="shared" si="4"/>
        <v>28</v>
      </c>
      <c r="E114" s="388"/>
      <c r="F114" s="389" t="s">
        <v>34</v>
      </c>
      <c r="G114" s="390"/>
      <c r="H114" s="390"/>
      <c r="I114" s="390"/>
      <c r="J114" s="390"/>
      <c r="K114" s="390"/>
      <c r="L114" s="390"/>
      <c r="M114" s="390"/>
      <c r="N114" s="390"/>
      <c r="O114" s="390"/>
      <c r="P114" s="390"/>
      <c r="Q114" s="476"/>
      <c r="R114" s="21">
        <v>0</v>
      </c>
    </row>
    <row r="115" spans="1:18" x14ac:dyDescent="0.2">
      <c r="A115" s="491"/>
      <c r="B115" s="66" t="s">
        <v>91</v>
      </c>
      <c r="C115" s="27">
        <v>773821</v>
      </c>
      <c r="D115" s="387">
        <f t="shared" si="4"/>
        <v>29</v>
      </c>
      <c r="E115" s="388"/>
      <c r="F115" s="477" t="s">
        <v>35</v>
      </c>
      <c r="G115" s="478"/>
      <c r="H115" s="478"/>
      <c r="I115" s="478"/>
      <c r="J115" s="478"/>
      <c r="K115" s="478"/>
      <c r="L115" s="478"/>
      <c r="M115" s="478"/>
      <c r="N115" s="478"/>
      <c r="O115" s="478"/>
      <c r="P115" s="478"/>
      <c r="Q115" s="479"/>
      <c r="R115" s="21">
        <v>0</v>
      </c>
    </row>
    <row r="116" spans="1:18" x14ac:dyDescent="0.2">
      <c r="A116" s="491"/>
      <c r="B116" s="224" t="s">
        <v>249</v>
      </c>
      <c r="C116" s="27">
        <v>773810</v>
      </c>
      <c r="D116" s="387">
        <f>D115+1</f>
        <v>30</v>
      </c>
      <c r="E116" s="388"/>
      <c r="F116" s="389" t="s">
        <v>251</v>
      </c>
      <c r="G116" s="478"/>
      <c r="H116" s="478"/>
      <c r="I116" s="478"/>
      <c r="J116" s="478"/>
      <c r="K116" s="478"/>
      <c r="L116" s="478"/>
      <c r="M116" s="478"/>
      <c r="N116" s="478"/>
      <c r="O116" s="478"/>
      <c r="P116" s="478"/>
      <c r="Q116" s="479"/>
      <c r="R116" s="21">
        <v>0</v>
      </c>
    </row>
    <row r="117" spans="1:18" x14ac:dyDescent="0.2">
      <c r="A117" s="491"/>
      <c r="B117" s="66" t="s">
        <v>92</v>
      </c>
      <c r="C117" s="27">
        <v>773801</v>
      </c>
      <c r="D117" s="387">
        <f>D116+1</f>
        <v>31</v>
      </c>
      <c r="E117" s="388"/>
      <c r="F117" s="389" t="s">
        <v>36</v>
      </c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476"/>
      <c r="R117" s="21">
        <v>0</v>
      </c>
    </row>
    <row r="118" spans="1:18" x14ac:dyDescent="0.2">
      <c r="A118" s="491"/>
      <c r="B118" s="66" t="s">
        <v>93</v>
      </c>
      <c r="C118" s="27">
        <v>711196</v>
      </c>
      <c r="D118" s="387">
        <f t="shared" si="4"/>
        <v>32</v>
      </c>
      <c r="E118" s="388"/>
      <c r="F118" s="487" t="s">
        <v>39</v>
      </c>
      <c r="G118" s="488"/>
      <c r="H118" s="488"/>
      <c r="I118" s="488"/>
      <c r="J118" s="488"/>
      <c r="K118" s="488"/>
      <c r="L118" s="488"/>
      <c r="M118" s="488"/>
      <c r="N118" s="488"/>
      <c r="O118" s="488"/>
      <c r="P118" s="488"/>
      <c r="Q118" s="489"/>
      <c r="R118" s="21">
        <v>0</v>
      </c>
    </row>
    <row r="119" spans="1:18" x14ac:dyDescent="0.2">
      <c r="A119" s="491"/>
      <c r="B119" s="66" t="s">
        <v>94</v>
      </c>
      <c r="C119" s="26" t="s">
        <v>117</v>
      </c>
      <c r="D119" s="387">
        <f t="shared" si="4"/>
        <v>33</v>
      </c>
      <c r="E119" s="388"/>
      <c r="F119" s="477" t="s">
        <v>41</v>
      </c>
      <c r="G119" s="478"/>
      <c r="H119" s="478"/>
      <c r="I119" s="478"/>
      <c r="J119" s="478"/>
      <c r="K119" s="478"/>
      <c r="L119" s="478"/>
      <c r="M119" s="478"/>
      <c r="N119" s="478"/>
      <c r="O119" s="478"/>
      <c r="P119" s="478"/>
      <c r="Q119" s="479"/>
      <c r="R119" s="21">
        <v>0</v>
      </c>
    </row>
    <row r="120" spans="1:18" x14ac:dyDescent="0.2">
      <c r="A120" s="474">
        <f>R125</f>
        <v>0</v>
      </c>
      <c r="B120" s="66" t="s">
        <v>95</v>
      </c>
      <c r="C120" s="26" t="s">
        <v>118</v>
      </c>
      <c r="D120" s="387">
        <f t="shared" si="4"/>
        <v>34</v>
      </c>
      <c r="E120" s="388"/>
      <c r="F120" s="389" t="s">
        <v>43</v>
      </c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476"/>
      <c r="R120" s="21">
        <v>0</v>
      </c>
    </row>
    <row r="121" spans="1:18" x14ac:dyDescent="0.2">
      <c r="A121" s="474"/>
      <c r="B121" s="66" t="s">
        <v>96</v>
      </c>
      <c r="C121" s="26" t="s">
        <v>119</v>
      </c>
      <c r="D121" s="387">
        <f t="shared" si="4"/>
        <v>35</v>
      </c>
      <c r="E121" s="388"/>
      <c r="F121" s="477" t="s">
        <v>250</v>
      </c>
      <c r="G121" s="478"/>
      <c r="H121" s="478"/>
      <c r="I121" s="478"/>
      <c r="J121" s="478"/>
      <c r="K121" s="478"/>
      <c r="L121" s="478"/>
      <c r="M121" s="478"/>
      <c r="N121" s="478"/>
      <c r="O121" s="478"/>
      <c r="P121" s="478"/>
      <c r="Q121" s="479"/>
      <c r="R121" s="21">
        <v>0</v>
      </c>
    </row>
    <row r="122" spans="1:18" x14ac:dyDescent="0.2">
      <c r="A122" s="474"/>
      <c r="B122" s="66" t="s">
        <v>97</v>
      </c>
      <c r="C122" s="26" t="s">
        <v>120</v>
      </c>
      <c r="D122" s="387">
        <f t="shared" si="4"/>
        <v>36</v>
      </c>
      <c r="E122" s="388"/>
      <c r="F122" s="477" t="s">
        <v>9</v>
      </c>
      <c r="G122" s="478"/>
      <c r="H122" s="478"/>
      <c r="I122" s="478"/>
      <c r="J122" s="478"/>
      <c r="K122" s="478"/>
      <c r="L122" s="478"/>
      <c r="M122" s="478"/>
      <c r="N122" s="478"/>
      <c r="O122" s="478"/>
      <c r="P122" s="478"/>
      <c r="Q122" s="479"/>
      <c r="R122" s="21">
        <v>0</v>
      </c>
    </row>
    <row r="123" spans="1:18" x14ac:dyDescent="0.2">
      <c r="A123" s="474"/>
      <c r="B123" s="66" t="s">
        <v>98</v>
      </c>
      <c r="C123" s="27">
        <v>711440</v>
      </c>
      <c r="D123" s="387">
        <f t="shared" si="4"/>
        <v>37</v>
      </c>
      <c r="E123" s="388"/>
      <c r="F123" s="480" t="s">
        <v>121</v>
      </c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2"/>
      <c r="R123" s="21">
        <v>0</v>
      </c>
    </row>
    <row r="124" spans="1:18" ht="13.5" thickBot="1" x14ac:dyDescent="0.25">
      <c r="A124" s="474"/>
      <c r="B124" s="42" t="s">
        <v>124</v>
      </c>
      <c r="C124" s="28" t="s">
        <v>62</v>
      </c>
      <c r="D124" s="387">
        <f t="shared" si="4"/>
        <v>38</v>
      </c>
      <c r="E124" s="388"/>
      <c r="F124" s="483" t="s">
        <v>50</v>
      </c>
      <c r="G124" s="484"/>
      <c r="H124" s="484"/>
      <c r="I124" s="484"/>
      <c r="J124" s="484"/>
      <c r="K124" s="484"/>
      <c r="L124" s="484"/>
      <c r="M124" s="484"/>
      <c r="N124" s="484"/>
      <c r="O124" s="484"/>
      <c r="P124" s="484"/>
      <c r="Q124" s="485"/>
      <c r="R124" s="22">
        <v>0</v>
      </c>
    </row>
    <row r="125" spans="1:18" ht="15" customHeight="1" thickBot="1" x14ac:dyDescent="0.25">
      <c r="A125" s="475"/>
      <c r="B125" s="395" t="s">
        <v>138</v>
      </c>
      <c r="C125" s="395"/>
      <c r="D125" s="395"/>
      <c r="E125" s="395"/>
      <c r="F125" s="395"/>
      <c r="G125" s="395"/>
      <c r="H125" s="395"/>
      <c r="I125" s="395"/>
      <c r="J125" s="395"/>
      <c r="K125" s="395"/>
      <c r="L125" s="395"/>
      <c r="M125" s="395"/>
      <c r="N125" s="395"/>
      <c r="O125" s="395"/>
      <c r="P125" s="395"/>
      <c r="Q125" s="486"/>
      <c r="R125" s="54">
        <f>SUM(R110:R124)</f>
        <v>0</v>
      </c>
    </row>
    <row r="126" spans="1:18" s="178" customFormat="1" ht="20.25" customHeight="1" thickBot="1" x14ac:dyDescent="0.25">
      <c r="A126" s="444" t="s">
        <v>231</v>
      </c>
      <c r="B126" s="447" t="s">
        <v>147</v>
      </c>
      <c r="C126" s="447"/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8"/>
    </row>
    <row r="127" spans="1:18" ht="13.5" thickBot="1" x14ac:dyDescent="0.25">
      <c r="A127" s="449"/>
      <c r="B127" s="450" t="s">
        <v>99</v>
      </c>
      <c r="C127" s="452" t="s">
        <v>29</v>
      </c>
      <c r="D127" s="455" t="s">
        <v>243</v>
      </c>
      <c r="E127" s="455"/>
      <c r="F127" s="455"/>
      <c r="G127" s="455"/>
      <c r="H127" s="455"/>
      <c r="I127" s="455"/>
      <c r="J127" s="455"/>
      <c r="K127" s="455"/>
      <c r="L127" s="455"/>
      <c r="M127" s="455"/>
      <c r="N127" s="455"/>
      <c r="O127" s="456"/>
      <c r="P127" s="456"/>
      <c r="Q127" s="457"/>
      <c r="R127" s="58"/>
    </row>
    <row r="128" spans="1:18" x14ac:dyDescent="0.2">
      <c r="A128" s="449"/>
      <c r="B128" s="451"/>
      <c r="C128" s="453"/>
      <c r="D128" s="461" t="s">
        <v>53</v>
      </c>
      <c r="E128" s="462"/>
      <c r="F128" s="463"/>
      <c r="G128" s="463"/>
      <c r="H128" s="463"/>
      <c r="I128" s="463"/>
      <c r="J128" s="463"/>
      <c r="K128" s="463"/>
      <c r="L128" s="463"/>
      <c r="M128" s="463"/>
      <c r="N128" s="464"/>
      <c r="O128" s="465"/>
      <c r="P128" s="466"/>
      <c r="Q128" s="467"/>
      <c r="R128" s="59"/>
    </row>
    <row r="129" spans="1:18" x14ac:dyDescent="0.2">
      <c r="A129" s="449"/>
      <c r="B129" s="451"/>
      <c r="C129" s="453"/>
      <c r="D129" s="468" t="s">
        <v>6</v>
      </c>
      <c r="E129" s="469"/>
      <c r="F129" s="470"/>
      <c r="G129" s="470"/>
      <c r="H129" s="470"/>
      <c r="I129" s="470"/>
      <c r="J129" s="470"/>
      <c r="K129" s="470"/>
      <c r="L129" s="470"/>
      <c r="M129" s="470"/>
      <c r="N129" s="471"/>
      <c r="O129" s="472" t="s">
        <v>144</v>
      </c>
      <c r="P129" s="472"/>
      <c r="Q129" s="473"/>
      <c r="R129" s="75">
        <v>0</v>
      </c>
    </row>
    <row r="130" spans="1:18" ht="13.5" thickBot="1" x14ac:dyDescent="0.25">
      <c r="A130" s="67">
        <f>R129</f>
        <v>0</v>
      </c>
      <c r="B130" s="621"/>
      <c r="C130" s="454"/>
      <c r="D130" s="437" t="s">
        <v>8</v>
      </c>
      <c r="E130" s="438"/>
      <c r="F130" s="439"/>
      <c r="G130" s="439"/>
      <c r="H130" s="439"/>
      <c r="I130" s="439"/>
      <c r="J130" s="439"/>
      <c r="K130" s="439"/>
      <c r="L130" s="439"/>
      <c r="M130" s="439"/>
      <c r="N130" s="440"/>
      <c r="O130" s="441"/>
      <c r="P130" s="442"/>
      <c r="Q130" s="443"/>
      <c r="R130" s="60"/>
    </row>
    <row r="131" spans="1:18" s="179" customFormat="1" ht="16.5" customHeight="1" thickBot="1" x14ac:dyDescent="0.25">
      <c r="A131" s="619" t="s">
        <v>143</v>
      </c>
      <c r="B131" s="394"/>
      <c r="C131" s="394"/>
      <c r="D131" s="394"/>
      <c r="E131" s="394"/>
      <c r="F131" s="394"/>
      <c r="G131" s="394"/>
      <c r="H131" s="394"/>
      <c r="I131" s="394"/>
      <c r="J131" s="394"/>
      <c r="K131" s="394"/>
      <c r="L131" s="394"/>
      <c r="M131" s="394"/>
      <c r="N131" s="394"/>
      <c r="O131" s="394"/>
      <c r="P131" s="394"/>
      <c r="Q131" s="620"/>
      <c r="R131" s="53">
        <f>(R73+R97+R125+R129) + SUM(R101:R106)</f>
        <v>0</v>
      </c>
    </row>
    <row r="132" spans="1:18" s="178" customFormat="1" ht="15.75" customHeight="1" thickBot="1" x14ac:dyDescent="0.25">
      <c r="A132" s="444" t="s">
        <v>69</v>
      </c>
      <c r="B132" s="446" t="s">
        <v>145</v>
      </c>
      <c r="C132" s="447"/>
      <c r="D132" s="447"/>
      <c r="E132" s="447"/>
      <c r="F132" s="447"/>
      <c r="G132" s="447"/>
      <c r="H132" s="447"/>
      <c r="I132" s="447"/>
      <c r="J132" s="447"/>
      <c r="K132" s="447"/>
      <c r="L132" s="447"/>
      <c r="M132" s="447"/>
      <c r="N132" s="447"/>
      <c r="O132" s="447"/>
      <c r="P132" s="447"/>
      <c r="Q132" s="447"/>
      <c r="R132" s="448"/>
    </row>
    <row r="133" spans="1:18" ht="15" customHeight="1" thickBot="1" x14ac:dyDescent="0.25">
      <c r="A133" s="445"/>
      <c r="B133" s="403" t="s">
        <v>100</v>
      </c>
      <c r="C133" s="452">
        <v>757003</v>
      </c>
      <c r="D133" s="428" t="s">
        <v>123</v>
      </c>
      <c r="E133" s="429"/>
      <c r="F133" s="430"/>
      <c r="G133" s="459">
        <f>'Project Budget Overview'!D11</f>
        <v>0</v>
      </c>
      <c r="H133" s="460"/>
      <c r="I133" s="618" t="s">
        <v>17</v>
      </c>
      <c r="J133" s="426"/>
      <c r="K133" s="426"/>
      <c r="L133" s="426"/>
      <c r="M133" s="426"/>
      <c r="N133" s="426"/>
      <c r="O133" s="426"/>
      <c r="P133" s="426"/>
      <c r="Q133" s="427"/>
      <c r="R133" s="45">
        <f>R131</f>
        <v>0</v>
      </c>
    </row>
    <row r="134" spans="1:18" ht="15" customHeight="1" thickBot="1" x14ac:dyDescent="0.25">
      <c r="A134" s="445"/>
      <c r="B134" s="458"/>
      <c r="C134" s="454"/>
      <c r="D134" s="428" t="s">
        <v>156</v>
      </c>
      <c r="E134" s="429"/>
      <c r="F134" s="430"/>
      <c r="G134" s="431">
        <f>'Project Budget Overview'!D10</f>
        <v>0</v>
      </c>
      <c r="H134" s="432"/>
      <c r="I134" s="432"/>
      <c r="J134" s="433"/>
      <c r="K134" s="434" t="s">
        <v>157</v>
      </c>
      <c r="L134" s="435"/>
      <c r="M134" s="435"/>
      <c r="N134" s="435"/>
      <c r="O134" s="435"/>
      <c r="P134" s="435"/>
      <c r="Q134" s="436"/>
      <c r="R134" s="157">
        <f>R133*G133</f>
        <v>0</v>
      </c>
    </row>
    <row r="135" spans="1:18" ht="12.75" hidden="1" customHeight="1" x14ac:dyDescent="0.2">
      <c r="A135" s="98"/>
      <c r="B135" s="99"/>
      <c r="C135" s="100"/>
      <c r="D135" s="4"/>
      <c r="E135" s="4"/>
      <c r="F135" s="1"/>
      <c r="G135" s="1"/>
      <c r="H135" s="1"/>
      <c r="I135" s="1"/>
      <c r="J135" s="417"/>
      <c r="K135" s="417"/>
      <c r="L135" s="104"/>
      <c r="M135" s="418"/>
      <c r="N135" s="418"/>
      <c r="O135" s="1"/>
      <c r="P135" s="1"/>
      <c r="Q135" s="41"/>
      <c r="R135" s="46"/>
    </row>
    <row r="136" spans="1:18" ht="13.5" hidden="1" customHeight="1" thickBot="1" x14ac:dyDescent="0.25">
      <c r="A136" s="101"/>
      <c r="B136" s="99"/>
      <c r="C136" s="100"/>
      <c r="D136" s="1"/>
      <c r="E136" s="1"/>
      <c r="F136" s="1"/>
      <c r="G136" s="1"/>
      <c r="H136" s="1"/>
      <c r="I136" s="1"/>
      <c r="J136" s="417"/>
      <c r="K136" s="417"/>
      <c r="L136" s="104"/>
      <c r="M136" s="418"/>
      <c r="N136" s="418"/>
      <c r="O136" s="1"/>
      <c r="P136" s="106"/>
      <c r="Q136" s="107"/>
      <c r="R136" s="102"/>
    </row>
    <row r="137" spans="1:18" ht="13.5" thickBot="1" x14ac:dyDescent="0.25">
      <c r="A137" s="76">
        <f>R137</f>
        <v>0</v>
      </c>
      <c r="B137" s="397" t="s">
        <v>141</v>
      </c>
      <c r="C137" s="395"/>
      <c r="D137" s="395"/>
      <c r="E137" s="395"/>
      <c r="F137" s="395"/>
      <c r="G137" s="395"/>
      <c r="H137" s="395"/>
      <c r="I137" s="395"/>
      <c r="J137" s="395"/>
      <c r="K137" s="395"/>
      <c r="L137" s="395"/>
      <c r="M137" s="395"/>
      <c r="N137" s="395"/>
      <c r="O137" s="395"/>
      <c r="P137" s="395"/>
      <c r="Q137" s="396"/>
      <c r="R137" s="103">
        <f>R134</f>
        <v>0</v>
      </c>
    </row>
    <row r="138" spans="1:18" s="178" customFormat="1" ht="13.5" thickBot="1" x14ac:dyDescent="0.25">
      <c r="A138" s="44"/>
      <c r="B138" s="421" t="s">
        <v>146</v>
      </c>
      <c r="C138" s="422"/>
      <c r="D138" s="422"/>
      <c r="E138" s="422"/>
      <c r="F138" s="422"/>
      <c r="G138" s="422"/>
      <c r="H138" s="422"/>
      <c r="I138" s="422"/>
      <c r="J138" s="422"/>
      <c r="K138" s="422"/>
      <c r="L138" s="422"/>
      <c r="M138" s="422"/>
      <c r="N138" s="422"/>
      <c r="O138" s="422"/>
      <c r="P138" s="422"/>
      <c r="Q138" s="423"/>
      <c r="R138" s="52">
        <f>SUM(R131,R137)</f>
        <v>0</v>
      </c>
    </row>
  </sheetData>
  <mergeCells count="224">
    <mergeCell ref="A7:A35"/>
    <mergeCell ref="B7:B55"/>
    <mergeCell ref="A36:A73"/>
    <mergeCell ref="D67:E67"/>
    <mergeCell ref="D68:E68"/>
    <mergeCell ref="D70:Q70"/>
    <mergeCell ref="B71:Q71"/>
    <mergeCell ref="C72:Q72"/>
    <mergeCell ref="B73:Q73"/>
    <mergeCell ref="B61:Q61"/>
    <mergeCell ref="B62:Q62"/>
    <mergeCell ref="D57:K57"/>
    <mergeCell ref="D59:K59"/>
    <mergeCell ref="D47:R47"/>
    <mergeCell ref="D42:K42"/>
    <mergeCell ref="D44:K44"/>
    <mergeCell ref="D118:E118"/>
    <mergeCell ref="F120:Q120"/>
    <mergeCell ref="C109:Q109"/>
    <mergeCell ref="D84:E84"/>
    <mergeCell ref="F83:Q83"/>
    <mergeCell ref="F84:Q84"/>
    <mergeCell ref="F87:Q87"/>
    <mergeCell ref="D87:E87"/>
    <mergeCell ref="D88:E88"/>
    <mergeCell ref="F88:Q88"/>
    <mergeCell ref="F85:Q85"/>
    <mergeCell ref="D85:E86"/>
    <mergeCell ref="F101:Q101"/>
    <mergeCell ref="F102:Q104"/>
    <mergeCell ref="F105:Q105"/>
    <mergeCell ref="F92:Q92"/>
    <mergeCell ref="F93:Q93"/>
    <mergeCell ref="F94:Q94"/>
    <mergeCell ref="F95:Q95"/>
    <mergeCell ref="F96:Q96"/>
    <mergeCell ref="D93:E93"/>
    <mergeCell ref="D94:E94"/>
    <mergeCell ref="D95:E95"/>
    <mergeCell ref="D96:E96"/>
    <mergeCell ref="D119:E119"/>
    <mergeCell ref="D106:E106"/>
    <mergeCell ref="B107:Q107"/>
    <mergeCell ref="A108:B109"/>
    <mergeCell ref="C108:Q108"/>
    <mergeCell ref="A102:A104"/>
    <mergeCell ref="A74:A89"/>
    <mergeCell ref="D75:E75"/>
    <mergeCell ref="D76:E76"/>
    <mergeCell ref="D77:E77"/>
    <mergeCell ref="G86:Q86"/>
    <mergeCell ref="F89:Q89"/>
    <mergeCell ref="F90:Q90"/>
    <mergeCell ref="C85:C86"/>
    <mergeCell ref="D89:E89"/>
    <mergeCell ref="A90:A97"/>
    <mergeCell ref="D90:E90"/>
    <mergeCell ref="D91:E91"/>
    <mergeCell ref="D92:E92"/>
    <mergeCell ref="F118:Q118"/>
    <mergeCell ref="F119:Q119"/>
    <mergeCell ref="F106:Q106"/>
    <mergeCell ref="D117:E117"/>
    <mergeCell ref="F98:Q100"/>
    <mergeCell ref="B83:B87"/>
    <mergeCell ref="F116:Q116"/>
    <mergeCell ref="D116:E116"/>
    <mergeCell ref="B63:B69"/>
    <mergeCell ref="D63:R63"/>
    <mergeCell ref="D64:E64"/>
    <mergeCell ref="G64:Q64"/>
    <mergeCell ref="D65:E65"/>
    <mergeCell ref="G65:Q65"/>
    <mergeCell ref="D66:E66"/>
    <mergeCell ref="G66:Q66"/>
    <mergeCell ref="G67:Q67"/>
    <mergeCell ref="G68:Q68"/>
    <mergeCell ref="F91:Q91"/>
    <mergeCell ref="B102:B105"/>
    <mergeCell ref="C102:C105"/>
    <mergeCell ref="D102:E105"/>
    <mergeCell ref="B97:Q97"/>
    <mergeCell ref="D74:R74"/>
    <mergeCell ref="F80:Q80"/>
    <mergeCell ref="D81:E81"/>
    <mergeCell ref="F81:Q81"/>
    <mergeCell ref="D83:E83"/>
    <mergeCell ref="F76:Q76"/>
    <mergeCell ref="D128:E128"/>
    <mergeCell ref="F128:N128"/>
    <mergeCell ref="D129:E129"/>
    <mergeCell ref="F129:N129"/>
    <mergeCell ref="D130:E130"/>
    <mergeCell ref="F130:N130"/>
    <mergeCell ref="D121:E121"/>
    <mergeCell ref="D127:N127"/>
    <mergeCell ref="O127:Q127"/>
    <mergeCell ref="B125:Q125"/>
    <mergeCell ref="D122:E122"/>
    <mergeCell ref="F121:Q121"/>
    <mergeCell ref="F122:Q122"/>
    <mergeCell ref="B138:Q138"/>
    <mergeCell ref="J135:K135"/>
    <mergeCell ref="M135:N135"/>
    <mergeCell ref="J136:K136"/>
    <mergeCell ref="M136:N136"/>
    <mergeCell ref="B137:Q137"/>
    <mergeCell ref="A110:A119"/>
    <mergeCell ref="D110:E110"/>
    <mergeCell ref="D111:E111"/>
    <mergeCell ref="D112:E112"/>
    <mergeCell ref="D113:E113"/>
    <mergeCell ref="D114:E114"/>
    <mergeCell ref="D115:E115"/>
    <mergeCell ref="D123:E123"/>
    <mergeCell ref="F110:Q110"/>
    <mergeCell ref="B132:R132"/>
    <mergeCell ref="G133:H133"/>
    <mergeCell ref="A132:A134"/>
    <mergeCell ref="C133:C134"/>
    <mergeCell ref="B133:B134"/>
    <mergeCell ref="D133:F133"/>
    <mergeCell ref="D134:F134"/>
    <mergeCell ref="G134:J134"/>
    <mergeCell ref="K134:Q134"/>
    <mergeCell ref="F79:Q79"/>
    <mergeCell ref="F82:Q82"/>
    <mergeCell ref="D78:E78"/>
    <mergeCell ref="D79:E79"/>
    <mergeCell ref="F77:Q77"/>
    <mergeCell ref="F78:Q78"/>
    <mergeCell ref="G21:J21"/>
    <mergeCell ref="G23:J23"/>
    <mergeCell ref="G25:J25"/>
    <mergeCell ref="G27:J27"/>
    <mergeCell ref="G29:J29"/>
    <mergeCell ref="G31:J31"/>
    <mergeCell ref="I60:R60"/>
    <mergeCell ref="D46:K46"/>
    <mergeCell ref="B60:D60"/>
    <mergeCell ref="C69:E69"/>
    <mergeCell ref="G69:Q69"/>
    <mergeCell ref="D34:K34"/>
    <mergeCell ref="D36:K36"/>
    <mergeCell ref="D49:K49"/>
    <mergeCell ref="D51:K51"/>
    <mergeCell ref="G33:J33"/>
    <mergeCell ref="G35:J35"/>
    <mergeCell ref="G6:R6"/>
    <mergeCell ref="E5:F5"/>
    <mergeCell ref="G5:R5"/>
    <mergeCell ref="G7:J7"/>
    <mergeCell ref="G9:J9"/>
    <mergeCell ref="G11:J11"/>
    <mergeCell ref="G13:J13"/>
    <mergeCell ref="D18:K18"/>
    <mergeCell ref="F75:Q75"/>
    <mergeCell ref="G15:J15"/>
    <mergeCell ref="G17:J17"/>
    <mergeCell ref="G19:J19"/>
    <mergeCell ref="D20:K20"/>
    <mergeCell ref="D22:K22"/>
    <mergeCell ref="D24:K24"/>
    <mergeCell ref="D26:K26"/>
    <mergeCell ref="D28:K28"/>
    <mergeCell ref="D30:K30"/>
    <mergeCell ref="D32:K32"/>
    <mergeCell ref="I133:Q133"/>
    <mergeCell ref="C98:C101"/>
    <mergeCell ref="D98:E101"/>
    <mergeCell ref="A131:Q131"/>
    <mergeCell ref="D124:E124"/>
    <mergeCell ref="A126:A129"/>
    <mergeCell ref="B126:R126"/>
    <mergeCell ref="B127:B130"/>
    <mergeCell ref="C127:C130"/>
    <mergeCell ref="O129:Q129"/>
    <mergeCell ref="F111:Q111"/>
    <mergeCell ref="F112:Q112"/>
    <mergeCell ref="F113:Q113"/>
    <mergeCell ref="F114:Q114"/>
    <mergeCell ref="F115:Q115"/>
    <mergeCell ref="F117:Q117"/>
    <mergeCell ref="F124:Q124"/>
    <mergeCell ref="A98:A100"/>
    <mergeCell ref="B98:B101"/>
    <mergeCell ref="O130:Q130"/>
    <mergeCell ref="O128:Q128"/>
    <mergeCell ref="A120:A125"/>
    <mergeCell ref="D120:E120"/>
    <mergeCell ref="F123:Q123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4:J4"/>
    <mergeCell ref="B78:B82"/>
    <mergeCell ref="D82:E82"/>
    <mergeCell ref="D8:K8"/>
    <mergeCell ref="D10:K10"/>
    <mergeCell ref="D12:K12"/>
    <mergeCell ref="D14:K14"/>
    <mergeCell ref="D16:K16"/>
    <mergeCell ref="G37:J37"/>
    <mergeCell ref="G39:J39"/>
    <mergeCell ref="G41:J41"/>
    <mergeCell ref="G43:J43"/>
    <mergeCell ref="G45:J45"/>
    <mergeCell ref="G56:J56"/>
    <mergeCell ref="G58:J58"/>
    <mergeCell ref="D53:K53"/>
    <mergeCell ref="D55:K55"/>
    <mergeCell ref="D38:K38"/>
    <mergeCell ref="D40:K40"/>
    <mergeCell ref="G48:J48"/>
    <mergeCell ref="G50:J50"/>
    <mergeCell ref="G52:J52"/>
    <mergeCell ref="G54:J54"/>
    <mergeCell ref="D80:E80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37"/>
  <sheetViews>
    <sheetView topLeftCell="B1" zoomScaleNormal="100" workbookViewId="0">
      <selection activeCell="R106" sqref="R106"/>
    </sheetView>
  </sheetViews>
  <sheetFormatPr defaultColWidth="9.140625" defaultRowHeight="12.75" x14ac:dyDescent="0.2"/>
  <cols>
    <col min="1" max="1" width="20.85546875" style="180" customWidth="1"/>
    <col min="2" max="2" width="35.5703125" style="176" customWidth="1"/>
    <col min="3" max="3" width="16.5703125" style="176" customWidth="1"/>
    <col min="4" max="4" width="3.5703125" style="181" customWidth="1"/>
    <col min="5" max="5" width="4.85546875" style="176" customWidth="1"/>
    <col min="6" max="6" width="5.7109375" style="176" customWidth="1"/>
    <col min="7" max="7" width="6" style="176" customWidth="1"/>
    <col min="8" max="8" width="9.140625" style="176" customWidth="1"/>
    <col min="9" max="9" width="9.140625" style="176"/>
    <col min="10" max="10" width="6.85546875" style="176" customWidth="1"/>
    <col min="11" max="11" width="14.140625" style="176" customWidth="1"/>
    <col min="12" max="12" width="9.140625" style="176" customWidth="1"/>
    <col min="13" max="13" width="8" style="176" customWidth="1"/>
    <col min="14" max="14" width="11.140625" style="176" bestFit="1" customWidth="1"/>
    <col min="15" max="15" width="12.5703125" style="176" customWidth="1"/>
    <col min="16" max="16" width="12.42578125" style="176" customWidth="1"/>
    <col min="17" max="17" width="13.85546875" style="176" customWidth="1"/>
    <col min="18" max="18" width="15.5703125" style="176" customWidth="1"/>
    <col min="19" max="16384" width="9.140625" style="176"/>
  </cols>
  <sheetData>
    <row r="1" spans="1:18" s="174" customFormat="1" ht="20.100000000000001" customHeight="1" thickBot="1" x14ac:dyDescent="0.3">
      <c r="A1" s="580" t="s">
        <v>25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2"/>
    </row>
    <row r="2" spans="1:18" s="174" customFormat="1" ht="20.100000000000001" customHeight="1" thickBot="1" x14ac:dyDescent="0.3">
      <c r="A2" s="583" t="s">
        <v>10</v>
      </c>
      <c r="B2" s="584"/>
      <c r="C2" s="615">
        <f>'Project Budget Overview'!D4</f>
        <v>0</v>
      </c>
      <c r="D2" s="616"/>
      <c r="E2" s="616"/>
      <c r="F2" s="616"/>
      <c r="G2" s="616"/>
      <c r="H2" s="616"/>
      <c r="I2" s="617"/>
      <c r="J2" s="69"/>
      <c r="K2" s="134" t="s">
        <v>11</v>
      </c>
      <c r="L2" s="615">
        <f>'Project Budget Overview'!D6</f>
        <v>0</v>
      </c>
      <c r="M2" s="616"/>
      <c r="N2" s="616"/>
      <c r="O2" s="616"/>
      <c r="P2" s="616"/>
      <c r="Q2" s="616"/>
      <c r="R2" s="617"/>
    </row>
    <row r="3" spans="1:18" s="174" customFormat="1" ht="20.100000000000001" customHeight="1" thickBot="1" x14ac:dyDescent="0.3">
      <c r="A3" s="583" t="s">
        <v>131</v>
      </c>
      <c r="B3" s="584"/>
      <c r="C3" s="586">
        <f>'Project Budget Overview'!D17</f>
        <v>0</v>
      </c>
      <c r="D3" s="587"/>
      <c r="E3" s="587"/>
      <c r="F3" s="588"/>
      <c r="G3" s="589" t="s">
        <v>140</v>
      </c>
      <c r="H3" s="590"/>
      <c r="I3" s="590"/>
      <c r="J3" s="590"/>
      <c r="K3" s="591"/>
      <c r="L3" s="592">
        <f>'Project Budget Overview'!E17</f>
        <v>0</v>
      </c>
      <c r="M3" s="593"/>
      <c r="N3" s="594"/>
      <c r="O3" s="583" t="s">
        <v>26</v>
      </c>
      <c r="P3" s="584"/>
      <c r="Q3" s="584"/>
      <c r="R3" s="140">
        <v>3</v>
      </c>
    </row>
    <row r="4" spans="1:18" s="175" customFormat="1" ht="39.75" customHeight="1" thickBot="1" x14ac:dyDescent="0.25">
      <c r="A4" s="72" t="s">
        <v>63</v>
      </c>
      <c r="B4" s="72" t="s">
        <v>64</v>
      </c>
      <c r="C4" s="33" t="s">
        <v>242</v>
      </c>
      <c r="D4" s="406" t="s">
        <v>23</v>
      </c>
      <c r="E4" s="407"/>
      <c r="F4" s="407"/>
      <c r="G4" s="407"/>
      <c r="H4" s="407"/>
      <c r="I4" s="407"/>
      <c r="J4" s="409"/>
      <c r="K4" s="33" t="s">
        <v>20</v>
      </c>
      <c r="L4" s="73" t="s">
        <v>128</v>
      </c>
      <c r="M4" s="73" t="s">
        <v>21</v>
      </c>
      <c r="N4" s="73" t="s">
        <v>19</v>
      </c>
      <c r="O4" s="74" t="s">
        <v>14</v>
      </c>
      <c r="P4" s="74" t="s">
        <v>15</v>
      </c>
      <c r="Q4" s="33" t="s">
        <v>13</v>
      </c>
      <c r="R4" s="74" t="s">
        <v>12</v>
      </c>
    </row>
    <row r="5" spans="1:18" ht="24.75" customHeight="1" thickBot="1" x14ac:dyDescent="0.25">
      <c r="A5" s="36"/>
      <c r="B5" s="37"/>
      <c r="C5" s="244" t="s">
        <v>129</v>
      </c>
      <c r="D5" s="245"/>
      <c r="E5" s="234" t="s">
        <v>253</v>
      </c>
      <c r="F5" s="234" t="s">
        <v>252</v>
      </c>
      <c r="G5" s="595" t="s">
        <v>278</v>
      </c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8"/>
    </row>
    <row r="6" spans="1:18" ht="23.1" customHeight="1" thickBot="1" x14ac:dyDescent="0.25">
      <c r="A6" s="490" t="s">
        <v>228</v>
      </c>
      <c r="B6" s="568" t="s">
        <v>70</v>
      </c>
      <c r="C6" s="218" t="s">
        <v>201</v>
      </c>
      <c r="D6" s="236" t="s">
        <v>0</v>
      </c>
      <c r="E6" s="256">
        <v>0</v>
      </c>
      <c r="F6" s="257">
        <v>0</v>
      </c>
      <c r="G6" s="372">
        <f>'Project Budget Overview'!B24</f>
        <v>0</v>
      </c>
      <c r="H6" s="373"/>
      <c r="I6" s="373"/>
      <c r="J6" s="374"/>
      <c r="K6" s="237">
        <f>'Proposal Budget Year 2'!K7 * 1.03</f>
        <v>0</v>
      </c>
      <c r="L6" s="238"/>
      <c r="M6" s="239"/>
      <c r="N6" s="238"/>
      <c r="O6" s="240">
        <f>K6*L6</f>
        <v>0</v>
      </c>
      <c r="P6" s="241">
        <f>K6*M6</f>
        <v>0</v>
      </c>
      <c r="Q6" s="242">
        <f>((K6/19.5)*6.6)*N6</f>
        <v>0</v>
      </c>
      <c r="R6" s="243">
        <f t="shared" ref="R6:R58" si="0">SUM(O6:Q6)</f>
        <v>0</v>
      </c>
    </row>
    <row r="7" spans="1:18" ht="23.1" customHeight="1" thickBot="1" x14ac:dyDescent="0.25">
      <c r="A7" s="491"/>
      <c r="B7" s="569"/>
      <c r="C7" s="219" t="s">
        <v>24</v>
      </c>
      <c r="D7" s="378" t="s">
        <v>233</v>
      </c>
      <c r="E7" s="379"/>
      <c r="F7" s="379"/>
      <c r="G7" s="380"/>
      <c r="H7" s="380"/>
      <c r="I7" s="380"/>
      <c r="J7" s="380"/>
      <c r="K7" s="380"/>
      <c r="L7" s="184">
        <f>L6*12</f>
        <v>0</v>
      </c>
      <c r="M7" s="185">
        <f>M6*9</f>
        <v>0</v>
      </c>
      <c r="N7" s="186">
        <f>N6*3</f>
        <v>0</v>
      </c>
      <c r="O7" s="10">
        <f>O6*0.2826</f>
        <v>0</v>
      </c>
      <c r="P7" s="11">
        <f>P6*0.2826</f>
        <v>0</v>
      </c>
      <c r="Q7" s="12">
        <f>Q6*0.2826</f>
        <v>0</v>
      </c>
      <c r="R7" s="13">
        <f t="shared" si="0"/>
        <v>0</v>
      </c>
    </row>
    <row r="8" spans="1:18" ht="23.1" customHeight="1" thickBot="1" x14ac:dyDescent="0.25">
      <c r="A8" s="491"/>
      <c r="B8" s="569"/>
      <c r="C8" s="218" t="s">
        <v>201</v>
      </c>
      <c r="D8" s="161" t="s">
        <v>1</v>
      </c>
      <c r="E8" s="254">
        <v>0</v>
      </c>
      <c r="F8" s="249">
        <v>0</v>
      </c>
      <c r="G8" s="372">
        <f>'Project Budget Overview'!B25</f>
        <v>0</v>
      </c>
      <c r="H8" s="373"/>
      <c r="I8" s="373"/>
      <c r="J8" s="374"/>
      <c r="K8" s="173">
        <f>'Proposal Budget Year 2'!K9 * 1.03</f>
        <v>0</v>
      </c>
      <c r="L8" s="182"/>
      <c r="M8" s="183"/>
      <c r="N8" s="182"/>
      <c r="O8" s="5">
        <f>K8*L8</f>
        <v>0</v>
      </c>
      <c r="P8" s="6">
        <f>K8*M8</f>
        <v>0</v>
      </c>
      <c r="Q8" s="7">
        <f>((K8/19.5)*6.6)*N8</f>
        <v>0</v>
      </c>
      <c r="R8" s="9">
        <f t="shared" si="0"/>
        <v>0</v>
      </c>
    </row>
    <row r="9" spans="1:18" ht="23.1" customHeight="1" thickBot="1" x14ac:dyDescent="0.25">
      <c r="A9" s="491"/>
      <c r="B9" s="569"/>
      <c r="C9" s="219" t="s">
        <v>24</v>
      </c>
      <c r="D9" s="378" t="s">
        <v>233</v>
      </c>
      <c r="E9" s="379"/>
      <c r="F9" s="379"/>
      <c r="G9" s="380"/>
      <c r="H9" s="380"/>
      <c r="I9" s="380"/>
      <c r="J9" s="380"/>
      <c r="K9" s="380"/>
      <c r="L9" s="184">
        <f>L8*12</f>
        <v>0</v>
      </c>
      <c r="M9" s="185">
        <f>M8*9</f>
        <v>0</v>
      </c>
      <c r="N9" s="186">
        <f>N8*3</f>
        <v>0</v>
      </c>
      <c r="O9" s="10">
        <f>O8*0.2826</f>
        <v>0</v>
      </c>
      <c r="P9" s="11">
        <f>P8*0.2826</f>
        <v>0</v>
      </c>
      <c r="Q9" s="12">
        <f>Q8*0.2826</f>
        <v>0</v>
      </c>
      <c r="R9" s="14">
        <f t="shared" si="0"/>
        <v>0</v>
      </c>
    </row>
    <row r="10" spans="1:18" ht="23.1" customHeight="1" thickBot="1" x14ac:dyDescent="0.25">
      <c r="A10" s="491"/>
      <c r="B10" s="569"/>
      <c r="C10" s="218" t="s">
        <v>201</v>
      </c>
      <c r="D10" s="161" t="s">
        <v>2</v>
      </c>
      <c r="E10" s="254">
        <v>0</v>
      </c>
      <c r="F10" s="249">
        <v>0</v>
      </c>
      <c r="G10" s="372">
        <f>'Project Budget Overview'!B26</f>
        <v>0</v>
      </c>
      <c r="H10" s="373"/>
      <c r="I10" s="373"/>
      <c r="J10" s="374"/>
      <c r="K10" s="173">
        <f>'Proposal Budget Year 2'!K11 * 1.03</f>
        <v>0</v>
      </c>
      <c r="L10" s="182"/>
      <c r="M10" s="183"/>
      <c r="N10" s="182"/>
      <c r="O10" s="5">
        <f>K10*L10</f>
        <v>0</v>
      </c>
      <c r="P10" s="6">
        <f>K10*M10</f>
        <v>0</v>
      </c>
      <c r="Q10" s="7">
        <f>((K10/19.5)*6.6)*N10</f>
        <v>0</v>
      </c>
      <c r="R10" s="9">
        <f t="shared" si="0"/>
        <v>0</v>
      </c>
    </row>
    <row r="11" spans="1:18" ht="23.1" customHeight="1" thickBot="1" x14ac:dyDescent="0.25">
      <c r="A11" s="491"/>
      <c r="B11" s="569"/>
      <c r="C11" s="219" t="s">
        <v>24</v>
      </c>
      <c r="D11" s="378" t="s">
        <v>233</v>
      </c>
      <c r="E11" s="379"/>
      <c r="F11" s="379"/>
      <c r="G11" s="380"/>
      <c r="H11" s="380"/>
      <c r="I11" s="380"/>
      <c r="J11" s="380"/>
      <c r="K11" s="380"/>
      <c r="L11" s="184">
        <f>L10*12</f>
        <v>0</v>
      </c>
      <c r="M11" s="185">
        <f>M10*9</f>
        <v>0</v>
      </c>
      <c r="N11" s="186">
        <f>N10*3</f>
        <v>0</v>
      </c>
      <c r="O11" s="10">
        <f>O10*0.2826</f>
        <v>0</v>
      </c>
      <c r="P11" s="11">
        <f>P10*0.2826</f>
        <v>0</v>
      </c>
      <c r="Q11" s="12">
        <f>Q10*0.2826</f>
        <v>0</v>
      </c>
      <c r="R11" s="14">
        <f t="shared" si="0"/>
        <v>0</v>
      </c>
    </row>
    <row r="12" spans="1:18" ht="23.1" customHeight="1" thickBot="1" x14ac:dyDescent="0.25">
      <c r="A12" s="491"/>
      <c r="B12" s="569"/>
      <c r="C12" s="218" t="s">
        <v>201</v>
      </c>
      <c r="D12" s="161" t="s">
        <v>3</v>
      </c>
      <c r="E12" s="254">
        <v>0</v>
      </c>
      <c r="F12" s="249">
        <v>0</v>
      </c>
      <c r="G12" s="372">
        <f>'Project Budget Overview'!B27</f>
        <v>0</v>
      </c>
      <c r="H12" s="373"/>
      <c r="I12" s="373"/>
      <c r="J12" s="374"/>
      <c r="K12" s="173">
        <f>'Proposal Budget Year 2'!K13 * 1.03</f>
        <v>0</v>
      </c>
      <c r="L12" s="182"/>
      <c r="M12" s="183"/>
      <c r="N12" s="182"/>
      <c r="O12" s="5">
        <f>K12*L12</f>
        <v>0</v>
      </c>
      <c r="P12" s="6">
        <f>K12*M12</f>
        <v>0</v>
      </c>
      <c r="Q12" s="7">
        <f>((K12/19.5)*6.6)*N12</f>
        <v>0</v>
      </c>
      <c r="R12" s="9">
        <f t="shared" si="0"/>
        <v>0</v>
      </c>
    </row>
    <row r="13" spans="1:18" ht="23.1" customHeight="1" thickBot="1" x14ac:dyDescent="0.25">
      <c r="A13" s="491"/>
      <c r="B13" s="569"/>
      <c r="C13" s="219" t="s">
        <v>24</v>
      </c>
      <c r="D13" s="378" t="s">
        <v>233</v>
      </c>
      <c r="E13" s="379"/>
      <c r="F13" s="379"/>
      <c r="G13" s="380"/>
      <c r="H13" s="380"/>
      <c r="I13" s="380"/>
      <c r="J13" s="380"/>
      <c r="K13" s="380"/>
      <c r="L13" s="184">
        <f>L12*12</f>
        <v>0</v>
      </c>
      <c r="M13" s="185">
        <f>M12*9</f>
        <v>0</v>
      </c>
      <c r="N13" s="186">
        <f>N12*3</f>
        <v>0</v>
      </c>
      <c r="O13" s="10">
        <f>O12*0.2826</f>
        <v>0</v>
      </c>
      <c r="P13" s="11">
        <f>P12*0.2826</f>
        <v>0</v>
      </c>
      <c r="Q13" s="12">
        <f>Q12*0.2826</f>
        <v>0</v>
      </c>
      <c r="R13" s="14">
        <f t="shared" si="0"/>
        <v>0</v>
      </c>
    </row>
    <row r="14" spans="1:18" ht="23.1" customHeight="1" thickBot="1" x14ac:dyDescent="0.25">
      <c r="A14" s="491"/>
      <c r="B14" s="569"/>
      <c r="C14" s="218" t="s">
        <v>201</v>
      </c>
      <c r="D14" s="161" t="s">
        <v>4</v>
      </c>
      <c r="E14" s="254">
        <v>0</v>
      </c>
      <c r="F14" s="249">
        <v>0</v>
      </c>
      <c r="G14" s="373">
        <f>'Project Budget Overview'!B28</f>
        <v>0</v>
      </c>
      <c r="H14" s="373"/>
      <c r="I14" s="373"/>
      <c r="J14" s="374"/>
      <c r="K14" s="173">
        <f>'Proposal Budget Year 2'!K15 * 1.03</f>
        <v>0</v>
      </c>
      <c r="L14" s="182"/>
      <c r="M14" s="183"/>
      <c r="N14" s="182"/>
      <c r="O14" s="5">
        <f>K14*L14</f>
        <v>0</v>
      </c>
      <c r="P14" s="6">
        <f>K14*M14</f>
        <v>0</v>
      </c>
      <c r="Q14" s="7">
        <f>((K14/19.5)*6.6)*N14</f>
        <v>0</v>
      </c>
      <c r="R14" s="9">
        <f t="shared" si="0"/>
        <v>0</v>
      </c>
    </row>
    <row r="15" spans="1:18" ht="23.1" customHeight="1" thickBot="1" x14ac:dyDescent="0.25">
      <c r="A15" s="491"/>
      <c r="B15" s="569"/>
      <c r="C15" s="219" t="s">
        <v>24</v>
      </c>
      <c r="D15" s="378" t="s">
        <v>233</v>
      </c>
      <c r="E15" s="379"/>
      <c r="F15" s="379"/>
      <c r="G15" s="380"/>
      <c r="H15" s="380"/>
      <c r="I15" s="380"/>
      <c r="J15" s="380"/>
      <c r="K15" s="380"/>
      <c r="L15" s="184">
        <f>L14*12</f>
        <v>0</v>
      </c>
      <c r="M15" s="185">
        <f>M14*9</f>
        <v>0</v>
      </c>
      <c r="N15" s="186">
        <f>N14*3</f>
        <v>0</v>
      </c>
      <c r="O15" s="10">
        <f>O14*0.2826</f>
        <v>0</v>
      </c>
      <c r="P15" s="11">
        <f>P14*0.2826</f>
        <v>0</v>
      </c>
      <c r="Q15" s="12">
        <f>Q14*0.2826</f>
        <v>0</v>
      </c>
      <c r="R15" s="14">
        <f t="shared" si="0"/>
        <v>0</v>
      </c>
    </row>
    <row r="16" spans="1:18" ht="23.1" customHeight="1" thickBot="1" x14ac:dyDescent="0.25">
      <c r="A16" s="491"/>
      <c r="B16" s="569"/>
      <c r="C16" s="218" t="s">
        <v>201</v>
      </c>
      <c r="D16" s="161" t="s">
        <v>5</v>
      </c>
      <c r="E16" s="254">
        <v>0</v>
      </c>
      <c r="F16" s="249">
        <v>0</v>
      </c>
      <c r="G16" s="372">
        <f>'Project Budget Overview'!B29</f>
        <v>0</v>
      </c>
      <c r="H16" s="373"/>
      <c r="I16" s="373"/>
      <c r="J16" s="374"/>
      <c r="K16" s="173">
        <f>'Proposal Budget Year 2'!K17 * 1.03</f>
        <v>0</v>
      </c>
      <c r="L16" s="182"/>
      <c r="M16" s="183"/>
      <c r="N16" s="182"/>
      <c r="O16" s="5">
        <f>K16*L16</f>
        <v>0</v>
      </c>
      <c r="P16" s="6">
        <f>K16*M16</f>
        <v>0</v>
      </c>
      <c r="Q16" s="7">
        <f>((K16/19.5)*6.6)*N16</f>
        <v>0</v>
      </c>
      <c r="R16" s="9">
        <f t="shared" si="0"/>
        <v>0</v>
      </c>
    </row>
    <row r="17" spans="1:18" ht="23.1" customHeight="1" thickBot="1" x14ac:dyDescent="0.25">
      <c r="A17" s="491"/>
      <c r="B17" s="569"/>
      <c r="C17" s="219" t="s">
        <v>24</v>
      </c>
      <c r="D17" s="378" t="s">
        <v>233</v>
      </c>
      <c r="E17" s="379"/>
      <c r="F17" s="379"/>
      <c r="G17" s="380"/>
      <c r="H17" s="380"/>
      <c r="I17" s="380"/>
      <c r="J17" s="380"/>
      <c r="K17" s="380"/>
      <c r="L17" s="184">
        <f>L16*12</f>
        <v>0</v>
      </c>
      <c r="M17" s="185">
        <f>M16*9</f>
        <v>0</v>
      </c>
      <c r="N17" s="186">
        <f>N16*3</f>
        <v>0</v>
      </c>
      <c r="O17" s="10">
        <f>O16*0.2826</f>
        <v>0</v>
      </c>
      <c r="P17" s="11">
        <f>P16*0.2826</f>
        <v>0</v>
      </c>
      <c r="Q17" s="12">
        <f>Q16*0.2826</f>
        <v>0</v>
      </c>
      <c r="R17" s="14">
        <f t="shared" si="0"/>
        <v>0</v>
      </c>
    </row>
    <row r="18" spans="1:18" ht="23.1" customHeight="1" thickBot="1" x14ac:dyDescent="0.25">
      <c r="A18" s="491"/>
      <c r="B18" s="569"/>
      <c r="C18" s="218" t="s">
        <v>201</v>
      </c>
      <c r="D18" s="161" t="s">
        <v>214</v>
      </c>
      <c r="E18" s="254">
        <v>0</v>
      </c>
      <c r="F18" s="249">
        <v>0</v>
      </c>
      <c r="G18" s="373">
        <f>'Project Budget Overview'!B30</f>
        <v>0</v>
      </c>
      <c r="H18" s="373"/>
      <c r="I18" s="373"/>
      <c r="J18" s="374"/>
      <c r="K18" s="173">
        <f>'Proposal Budget Year 2'!K19 * 1.03</f>
        <v>0</v>
      </c>
      <c r="L18" s="182"/>
      <c r="M18" s="183"/>
      <c r="N18" s="182"/>
      <c r="O18" s="5">
        <f>K18*L18</f>
        <v>0</v>
      </c>
      <c r="P18" s="6">
        <f>K18*M18</f>
        <v>0</v>
      </c>
      <c r="Q18" s="7">
        <f>((K18/19.5)*6.6)*N18</f>
        <v>0</v>
      </c>
      <c r="R18" s="9">
        <f t="shared" si="0"/>
        <v>0</v>
      </c>
    </row>
    <row r="19" spans="1:18" ht="23.1" customHeight="1" thickBot="1" x14ac:dyDescent="0.25">
      <c r="A19" s="491"/>
      <c r="B19" s="569"/>
      <c r="C19" s="219" t="s">
        <v>24</v>
      </c>
      <c r="D19" s="378" t="s">
        <v>233</v>
      </c>
      <c r="E19" s="379"/>
      <c r="F19" s="379"/>
      <c r="G19" s="380"/>
      <c r="H19" s="380"/>
      <c r="I19" s="380"/>
      <c r="J19" s="380"/>
      <c r="K19" s="380"/>
      <c r="L19" s="184">
        <f>L18*12</f>
        <v>0</v>
      </c>
      <c r="M19" s="185">
        <f>M18*9</f>
        <v>0</v>
      </c>
      <c r="N19" s="186">
        <f>N18*3</f>
        <v>0</v>
      </c>
      <c r="O19" s="10">
        <f>O18*0.2826</f>
        <v>0</v>
      </c>
      <c r="P19" s="11">
        <f>P18*0.2826</f>
        <v>0</v>
      </c>
      <c r="Q19" s="12">
        <f>Q18*0.2826</f>
        <v>0</v>
      </c>
      <c r="R19" s="14">
        <f t="shared" si="0"/>
        <v>0</v>
      </c>
    </row>
    <row r="20" spans="1:18" ht="23.1" customHeight="1" thickBot="1" x14ac:dyDescent="0.25">
      <c r="A20" s="491"/>
      <c r="B20" s="569"/>
      <c r="C20" s="218" t="s">
        <v>201</v>
      </c>
      <c r="D20" s="161" t="s">
        <v>215</v>
      </c>
      <c r="E20" s="254">
        <v>0</v>
      </c>
      <c r="F20" s="249">
        <v>0</v>
      </c>
      <c r="G20" s="373">
        <f>'Project Budget Overview'!B31</f>
        <v>0</v>
      </c>
      <c r="H20" s="373"/>
      <c r="I20" s="373"/>
      <c r="J20" s="374"/>
      <c r="K20" s="173">
        <f>'Proposal Budget Year 2'!K21 * 1.03</f>
        <v>0</v>
      </c>
      <c r="L20" s="182"/>
      <c r="M20" s="183"/>
      <c r="N20" s="182"/>
      <c r="O20" s="5">
        <f>K20*L20</f>
        <v>0</v>
      </c>
      <c r="P20" s="6">
        <f>K20*M20</f>
        <v>0</v>
      </c>
      <c r="Q20" s="7">
        <f>((K20/19.5)*6.6)*N20</f>
        <v>0</v>
      </c>
      <c r="R20" s="9">
        <f t="shared" si="0"/>
        <v>0</v>
      </c>
    </row>
    <row r="21" spans="1:18" ht="23.1" customHeight="1" thickBot="1" x14ac:dyDescent="0.25">
      <c r="A21" s="491"/>
      <c r="B21" s="569"/>
      <c r="C21" s="219" t="s">
        <v>24</v>
      </c>
      <c r="D21" s="378" t="s">
        <v>233</v>
      </c>
      <c r="E21" s="379"/>
      <c r="F21" s="379"/>
      <c r="G21" s="380"/>
      <c r="H21" s="380"/>
      <c r="I21" s="380"/>
      <c r="J21" s="380"/>
      <c r="K21" s="380"/>
      <c r="L21" s="184">
        <f>L20*12</f>
        <v>0</v>
      </c>
      <c r="M21" s="185">
        <f>M20*9</f>
        <v>0</v>
      </c>
      <c r="N21" s="186">
        <f>N20*3</f>
        <v>0</v>
      </c>
      <c r="O21" s="10">
        <f>O20*0.2826</f>
        <v>0</v>
      </c>
      <c r="P21" s="11">
        <f>P20*0.2826</f>
        <v>0</v>
      </c>
      <c r="Q21" s="12">
        <f>Q20*0.2826</f>
        <v>0</v>
      </c>
      <c r="R21" s="14">
        <f t="shared" si="0"/>
        <v>0</v>
      </c>
    </row>
    <row r="22" spans="1:18" ht="23.1" customHeight="1" thickBot="1" x14ac:dyDescent="0.25">
      <c r="A22" s="491"/>
      <c r="B22" s="569"/>
      <c r="C22" s="218" t="s">
        <v>201</v>
      </c>
      <c r="D22" s="161" t="s">
        <v>216</v>
      </c>
      <c r="E22" s="254">
        <v>0</v>
      </c>
      <c r="F22" s="249">
        <v>0</v>
      </c>
      <c r="G22" s="372">
        <f>'Project Budget Overview'!B32</f>
        <v>0</v>
      </c>
      <c r="H22" s="373"/>
      <c r="I22" s="373"/>
      <c r="J22" s="374"/>
      <c r="K22" s="173">
        <f>'Proposal Budget Year 2'!K23 * 1.03</f>
        <v>0</v>
      </c>
      <c r="L22" s="182"/>
      <c r="M22" s="183"/>
      <c r="N22" s="182"/>
      <c r="O22" s="5">
        <f>K22*L22</f>
        <v>0</v>
      </c>
      <c r="P22" s="6">
        <f>K22*M22</f>
        <v>0</v>
      </c>
      <c r="Q22" s="7">
        <f>((K22/19.5)*6.6)*N22</f>
        <v>0</v>
      </c>
      <c r="R22" s="9">
        <f t="shared" si="0"/>
        <v>0</v>
      </c>
    </row>
    <row r="23" spans="1:18" ht="23.1" customHeight="1" thickBot="1" x14ac:dyDescent="0.25">
      <c r="A23" s="491"/>
      <c r="B23" s="569"/>
      <c r="C23" s="219" t="s">
        <v>24</v>
      </c>
      <c r="D23" s="378" t="s">
        <v>233</v>
      </c>
      <c r="E23" s="379"/>
      <c r="F23" s="379"/>
      <c r="G23" s="380"/>
      <c r="H23" s="380"/>
      <c r="I23" s="380"/>
      <c r="J23" s="380"/>
      <c r="K23" s="380"/>
      <c r="L23" s="184">
        <f>L22*12</f>
        <v>0</v>
      </c>
      <c r="M23" s="185">
        <f>M22*9</f>
        <v>0</v>
      </c>
      <c r="N23" s="186">
        <f>N22*3</f>
        <v>0</v>
      </c>
      <c r="O23" s="10">
        <f>O22*0.2826</f>
        <v>0</v>
      </c>
      <c r="P23" s="11">
        <f>P22*0.2826</f>
        <v>0</v>
      </c>
      <c r="Q23" s="12">
        <f>Q22*0.2826</f>
        <v>0</v>
      </c>
      <c r="R23" s="14">
        <f t="shared" si="0"/>
        <v>0</v>
      </c>
    </row>
    <row r="24" spans="1:18" ht="23.1" customHeight="1" thickBot="1" x14ac:dyDescent="0.25">
      <c r="A24" s="491"/>
      <c r="B24" s="569"/>
      <c r="C24" s="218" t="s">
        <v>201</v>
      </c>
      <c r="D24" s="161" t="s">
        <v>217</v>
      </c>
      <c r="E24" s="254">
        <v>0</v>
      </c>
      <c r="F24" s="249">
        <v>0</v>
      </c>
      <c r="G24" s="372">
        <f>'Project Budget Overview'!B33</f>
        <v>0</v>
      </c>
      <c r="H24" s="373"/>
      <c r="I24" s="373"/>
      <c r="J24" s="374"/>
      <c r="K24" s="173">
        <f>'Proposal Budget Year 2'!K25 * 1.03</f>
        <v>0</v>
      </c>
      <c r="L24" s="182"/>
      <c r="M24" s="183"/>
      <c r="N24" s="182"/>
      <c r="O24" s="5">
        <f>K24*L24</f>
        <v>0</v>
      </c>
      <c r="P24" s="6">
        <f>K24*M24</f>
        <v>0</v>
      </c>
      <c r="Q24" s="7">
        <f>((K24/19.5)*6.6)*N24</f>
        <v>0</v>
      </c>
      <c r="R24" s="9">
        <f t="shared" si="0"/>
        <v>0</v>
      </c>
    </row>
    <row r="25" spans="1:18" ht="23.1" customHeight="1" thickBot="1" x14ac:dyDescent="0.25">
      <c r="A25" s="491"/>
      <c r="B25" s="569"/>
      <c r="C25" s="219" t="s">
        <v>24</v>
      </c>
      <c r="D25" s="378" t="s">
        <v>233</v>
      </c>
      <c r="E25" s="379"/>
      <c r="F25" s="379"/>
      <c r="G25" s="380"/>
      <c r="H25" s="380"/>
      <c r="I25" s="380"/>
      <c r="J25" s="380"/>
      <c r="K25" s="380"/>
      <c r="L25" s="184">
        <f>L24*12</f>
        <v>0</v>
      </c>
      <c r="M25" s="185">
        <f>M24*9</f>
        <v>0</v>
      </c>
      <c r="N25" s="186">
        <f>N24*3</f>
        <v>0</v>
      </c>
      <c r="O25" s="10">
        <f>O24*0.2826</f>
        <v>0</v>
      </c>
      <c r="P25" s="11">
        <f>P24*0.2826</f>
        <v>0</v>
      </c>
      <c r="Q25" s="12">
        <f>Q24*0.2826</f>
        <v>0</v>
      </c>
      <c r="R25" s="14">
        <f t="shared" si="0"/>
        <v>0</v>
      </c>
    </row>
    <row r="26" spans="1:18" ht="23.1" customHeight="1" thickBot="1" x14ac:dyDescent="0.25">
      <c r="A26" s="491"/>
      <c r="B26" s="569"/>
      <c r="C26" s="218" t="s">
        <v>201</v>
      </c>
      <c r="D26" s="161" t="s">
        <v>218</v>
      </c>
      <c r="E26" s="254">
        <v>0</v>
      </c>
      <c r="F26" s="249">
        <v>0</v>
      </c>
      <c r="G26" s="372">
        <f>'Project Budget Overview'!B34</f>
        <v>0</v>
      </c>
      <c r="H26" s="373"/>
      <c r="I26" s="373"/>
      <c r="J26" s="374"/>
      <c r="K26" s="173">
        <f>'Proposal Budget Year 2'!K27 * 1.03</f>
        <v>0</v>
      </c>
      <c r="L26" s="182"/>
      <c r="M26" s="183"/>
      <c r="N26" s="182"/>
      <c r="O26" s="5">
        <f>K26*L26</f>
        <v>0</v>
      </c>
      <c r="P26" s="6">
        <f>K26*M26</f>
        <v>0</v>
      </c>
      <c r="Q26" s="7">
        <f>((K26/19.5)*6.6)*N26</f>
        <v>0</v>
      </c>
      <c r="R26" s="9">
        <f t="shared" si="0"/>
        <v>0</v>
      </c>
    </row>
    <row r="27" spans="1:18" ht="23.1" customHeight="1" thickBot="1" x14ac:dyDescent="0.25">
      <c r="A27" s="491"/>
      <c r="B27" s="569"/>
      <c r="C27" s="219" t="s">
        <v>24</v>
      </c>
      <c r="D27" s="378" t="s">
        <v>233</v>
      </c>
      <c r="E27" s="379"/>
      <c r="F27" s="379"/>
      <c r="G27" s="380"/>
      <c r="H27" s="380"/>
      <c r="I27" s="380"/>
      <c r="J27" s="380"/>
      <c r="K27" s="380"/>
      <c r="L27" s="184">
        <f>L26*12</f>
        <v>0</v>
      </c>
      <c r="M27" s="185">
        <f>M26*9</f>
        <v>0</v>
      </c>
      <c r="N27" s="186">
        <f>N26*3</f>
        <v>0</v>
      </c>
      <c r="O27" s="10">
        <f>O26*0.2826</f>
        <v>0</v>
      </c>
      <c r="P27" s="11">
        <f>P26*0.2826</f>
        <v>0</v>
      </c>
      <c r="Q27" s="12">
        <f>Q26*0.2826</f>
        <v>0</v>
      </c>
      <c r="R27" s="14">
        <f t="shared" si="0"/>
        <v>0</v>
      </c>
    </row>
    <row r="28" spans="1:18" ht="23.1" customHeight="1" thickBot="1" x14ac:dyDescent="0.25">
      <c r="A28" s="491"/>
      <c r="B28" s="569"/>
      <c r="C28" s="218" t="s">
        <v>201</v>
      </c>
      <c r="D28" s="161" t="s">
        <v>219</v>
      </c>
      <c r="E28" s="254">
        <v>0</v>
      </c>
      <c r="F28" s="249">
        <v>0</v>
      </c>
      <c r="G28" s="372">
        <f>'Project Budget Overview'!B35</f>
        <v>0</v>
      </c>
      <c r="H28" s="373"/>
      <c r="I28" s="373"/>
      <c r="J28" s="374"/>
      <c r="K28" s="173">
        <f>'Proposal Budget Year 2'!K29 * 1.03</f>
        <v>0</v>
      </c>
      <c r="L28" s="182"/>
      <c r="M28" s="183"/>
      <c r="N28" s="182"/>
      <c r="O28" s="5">
        <f>K28*L28</f>
        <v>0</v>
      </c>
      <c r="P28" s="6">
        <f>K28*M28</f>
        <v>0</v>
      </c>
      <c r="Q28" s="7">
        <f>((K28/19.5)*6.6)*N28</f>
        <v>0</v>
      </c>
      <c r="R28" s="9">
        <f t="shared" si="0"/>
        <v>0</v>
      </c>
    </row>
    <row r="29" spans="1:18" ht="23.1" customHeight="1" thickBot="1" x14ac:dyDescent="0.25">
      <c r="A29" s="491"/>
      <c r="B29" s="569"/>
      <c r="C29" s="219" t="s">
        <v>24</v>
      </c>
      <c r="D29" s="378" t="s">
        <v>233</v>
      </c>
      <c r="E29" s="379"/>
      <c r="F29" s="379"/>
      <c r="G29" s="380"/>
      <c r="H29" s="380"/>
      <c r="I29" s="380"/>
      <c r="J29" s="380"/>
      <c r="K29" s="380"/>
      <c r="L29" s="184">
        <f>L28*12</f>
        <v>0</v>
      </c>
      <c r="M29" s="185">
        <f>M28*9</f>
        <v>0</v>
      </c>
      <c r="N29" s="186">
        <f>N28*3</f>
        <v>0</v>
      </c>
      <c r="O29" s="10">
        <f>O28*0.2826</f>
        <v>0</v>
      </c>
      <c r="P29" s="11">
        <f>P28*0.2826</f>
        <v>0</v>
      </c>
      <c r="Q29" s="12">
        <f>Q28*0.2826</f>
        <v>0</v>
      </c>
      <c r="R29" s="14">
        <f t="shared" si="0"/>
        <v>0</v>
      </c>
    </row>
    <row r="30" spans="1:18" ht="23.1" customHeight="1" thickBot="1" x14ac:dyDescent="0.25">
      <c r="A30" s="491"/>
      <c r="B30" s="569"/>
      <c r="C30" s="218" t="s">
        <v>201</v>
      </c>
      <c r="D30" s="161" t="s">
        <v>220</v>
      </c>
      <c r="E30" s="254">
        <v>0</v>
      </c>
      <c r="F30" s="249">
        <v>0</v>
      </c>
      <c r="G30" s="372">
        <f>'Project Budget Overview'!B36</f>
        <v>0</v>
      </c>
      <c r="H30" s="373"/>
      <c r="I30" s="373"/>
      <c r="J30" s="374"/>
      <c r="K30" s="173">
        <f>'Proposal Budget Year 2'!K31 * 1.03</f>
        <v>0</v>
      </c>
      <c r="L30" s="182"/>
      <c r="M30" s="183"/>
      <c r="N30" s="182"/>
      <c r="O30" s="5">
        <f>K30*L30</f>
        <v>0</v>
      </c>
      <c r="P30" s="6">
        <f>K30*M30</f>
        <v>0</v>
      </c>
      <c r="Q30" s="7">
        <f>((K30/19.5)*6.6)*N30</f>
        <v>0</v>
      </c>
      <c r="R30" s="9">
        <f t="shared" si="0"/>
        <v>0</v>
      </c>
    </row>
    <row r="31" spans="1:18" ht="23.1" customHeight="1" thickBot="1" x14ac:dyDescent="0.25">
      <c r="A31" s="491"/>
      <c r="B31" s="569"/>
      <c r="C31" s="219" t="s">
        <v>24</v>
      </c>
      <c r="D31" s="378" t="s">
        <v>233</v>
      </c>
      <c r="E31" s="379"/>
      <c r="F31" s="379"/>
      <c r="G31" s="380"/>
      <c r="H31" s="380"/>
      <c r="I31" s="380"/>
      <c r="J31" s="380"/>
      <c r="K31" s="380"/>
      <c r="L31" s="184">
        <f>L30*12</f>
        <v>0</v>
      </c>
      <c r="M31" s="185">
        <f>M30*9</f>
        <v>0</v>
      </c>
      <c r="N31" s="186">
        <f>N30*3</f>
        <v>0</v>
      </c>
      <c r="O31" s="10">
        <f>O30*0.2826</f>
        <v>0</v>
      </c>
      <c r="P31" s="11">
        <f>P30*0.2826</f>
        <v>0</v>
      </c>
      <c r="Q31" s="12">
        <f>Q30*0.2826</f>
        <v>0</v>
      </c>
      <c r="R31" s="14">
        <f t="shared" si="0"/>
        <v>0</v>
      </c>
    </row>
    <row r="32" spans="1:18" ht="23.1" customHeight="1" thickBot="1" x14ac:dyDescent="0.25">
      <c r="A32" s="491"/>
      <c r="B32" s="569"/>
      <c r="C32" s="218" t="s">
        <v>201</v>
      </c>
      <c r="D32" s="161" t="s">
        <v>221</v>
      </c>
      <c r="E32" s="254">
        <v>0</v>
      </c>
      <c r="F32" s="249">
        <v>0</v>
      </c>
      <c r="G32" s="372">
        <f>'Project Budget Overview'!B37</f>
        <v>0</v>
      </c>
      <c r="H32" s="373"/>
      <c r="I32" s="373"/>
      <c r="J32" s="374"/>
      <c r="K32" s="173">
        <f>'Proposal Budget Year 2'!K33 * 1.03</f>
        <v>0</v>
      </c>
      <c r="L32" s="182"/>
      <c r="M32" s="183"/>
      <c r="N32" s="182"/>
      <c r="O32" s="5">
        <f>K32*L32</f>
        <v>0</v>
      </c>
      <c r="P32" s="6">
        <f>K32*M32</f>
        <v>0</v>
      </c>
      <c r="Q32" s="7">
        <f>((K32/19.5)*6.6)*N32</f>
        <v>0</v>
      </c>
      <c r="R32" s="9">
        <f t="shared" si="0"/>
        <v>0</v>
      </c>
    </row>
    <row r="33" spans="1:18" ht="23.1" customHeight="1" thickBot="1" x14ac:dyDescent="0.25">
      <c r="A33" s="491"/>
      <c r="B33" s="569"/>
      <c r="C33" s="219" t="s">
        <v>24</v>
      </c>
      <c r="D33" s="378" t="s">
        <v>233</v>
      </c>
      <c r="E33" s="379"/>
      <c r="F33" s="379"/>
      <c r="G33" s="380"/>
      <c r="H33" s="380"/>
      <c r="I33" s="380"/>
      <c r="J33" s="380"/>
      <c r="K33" s="380"/>
      <c r="L33" s="184">
        <f>L32*12</f>
        <v>0</v>
      </c>
      <c r="M33" s="185">
        <f>M32*9</f>
        <v>0</v>
      </c>
      <c r="N33" s="186">
        <f>N32*3</f>
        <v>0</v>
      </c>
      <c r="O33" s="10">
        <f>O32*0.2826</f>
        <v>0</v>
      </c>
      <c r="P33" s="11">
        <f>P32*0.2826</f>
        <v>0</v>
      </c>
      <c r="Q33" s="12">
        <f>Q32*0.2826</f>
        <v>0</v>
      </c>
      <c r="R33" s="14">
        <f t="shared" si="0"/>
        <v>0</v>
      </c>
    </row>
    <row r="34" spans="1:18" ht="23.1" customHeight="1" thickBot="1" x14ac:dyDescent="0.25">
      <c r="A34" s="491"/>
      <c r="B34" s="569"/>
      <c r="C34" s="218" t="s">
        <v>201</v>
      </c>
      <c r="D34" s="161" t="s">
        <v>222</v>
      </c>
      <c r="E34" s="254">
        <v>0</v>
      </c>
      <c r="F34" s="249">
        <v>0</v>
      </c>
      <c r="G34" s="372">
        <f>'Project Budget Overview'!B38</f>
        <v>0</v>
      </c>
      <c r="H34" s="373"/>
      <c r="I34" s="373"/>
      <c r="J34" s="374"/>
      <c r="K34" s="173">
        <f>'Proposal Budget Year 2'!K35 * 1.03</f>
        <v>0</v>
      </c>
      <c r="L34" s="182"/>
      <c r="M34" s="183"/>
      <c r="N34" s="182"/>
      <c r="O34" s="5">
        <f>K34*L34</f>
        <v>0</v>
      </c>
      <c r="P34" s="6">
        <f>K34*M34</f>
        <v>0</v>
      </c>
      <c r="Q34" s="7">
        <f>((K34/19.5)*6.6)*N34</f>
        <v>0</v>
      </c>
      <c r="R34" s="9">
        <f t="shared" si="0"/>
        <v>0</v>
      </c>
    </row>
    <row r="35" spans="1:18" ht="23.1" customHeight="1" thickBot="1" x14ac:dyDescent="0.25">
      <c r="A35" s="598">
        <f>R72</f>
        <v>0</v>
      </c>
      <c r="B35" s="569"/>
      <c r="C35" s="219" t="s">
        <v>24</v>
      </c>
      <c r="D35" s="378" t="s">
        <v>233</v>
      </c>
      <c r="E35" s="380"/>
      <c r="F35" s="380"/>
      <c r="G35" s="380"/>
      <c r="H35" s="380"/>
      <c r="I35" s="380"/>
      <c r="J35" s="380"/>
      <c r="K35" s="380"/>
      <c r="L35" s="184">
        <f>L34*12</f>
        <v>0</v>
      </c>
      <c r="M35" s="185">
        <f>M34*9</f>
        <v>0</v>
      </c>
      <c r="N35" s="186">
        <f>N34*3</f>
        <v>0</v>
      </c>
      <c r="O35" s="10">
        <f>O34*0.2826</f>
        <v>0</v>
      </c>
      <c r="P35" s="11">
        <f>P34*0.2826</f>
        <v>0</v>
      </c>
      <c r="Q35" s="12">
        <f>Q34*0.2826</f>
        <v>0</v>
      </c>
      <c r="R35" s="14">
        <f t="shared" si="0"/>
        <v>0</v>
      </c>
    </row>
    <row r="36" spans="1:18" ht="23.1" customHeight="1" thickBot="1" x14ac:dyDescent="0.25">
      <c r="A36" s="598"/>
      <c r="B36" s="569"/>
      <c r="C36" s="218" t="s">
        <v>201</v>
      </c>
      <c r="D36" s="161" t="s">
        <v>223</v>
      </c>
      <c r="E36" s="254">
        <v>0</v>
      </c>
      <c r="F36" s="249">
        <v>0</v>
      </c>
      <c r="G36" s="372">
        <f>'Project Budget Overview'!B39</f>
        <v>0</v>
      </c>
      <c r="H36" s="373"/>
      <c r="I36" s="373"/>
      <c r="J36" s="374"/>
      <c r="K36" s="173">
        <f>'Proposal Budget Year 2'!K37 * 1.03</f>
        <v>0</v>
      </c>
      <c r="L36" s="182"/>
      <c r="M36" s="183"/>
      <c r="N36" s="182"/>
      <c r="O36" s="5">
        <f>K36*L36</f>
        <v>0</v>
      </c>
      <c r="P36" s="6">
        <f>K36*M36</f>
        <v>0</v>
      </c>
      <c r="Q36" s="7">
        <f>((K36/19.5)*6.6)*N36</f>
        <v>0</v>
      </c>
      <c r="R36" s="9">
        <f t="shared" si="0"/>
        <v>0</v>
      </c>
    </row>
    <row r="37" spans="1:18" ht="23.1" customHeight="1" thickBot="1" x14ac:dyDescent="0.25">
      <c r="A37" s="598"/>
      <c r="B37" s="569"/>
      <c r="C37" s="219" t="s">
        <v>24</v>
      </c>
      <c r="D37" s="378" t="s">
        <v>233</v>
      </c>
      <c r="E37" s="380"/>
      <c r="F37" s="380"/>
      <c r="G37" s="380"/>
      <c r="H37" s="380"/>
      <c r="I37" s="380"/>
      <c r="J37" s="380"/>
      <c r="K37" s="380"/>
      <c r="L37" s="184">
        <f>L36*12</f>
        <v>0</v>
      </c>
      <c r="M37" s="185">
        <f>M36*9</f>
        <v>0</v>
      </c>
      <c r="N37" s="186">
        <f>N36*3</f>
        <v>0</v>
      </c>
      <c r="O37" s="10">
        <f>O36*0.2826</f>
        <v>0</v>
      </c>
      <c r="P37" s="11">
        <f>P36*0.2826</f>
        <v>0</v>
      </c>
      <c r="Q37" s="12">
        <f>Q36*0.2826</f>
        <v>0</v>
      </c>
      <c r="R37" s="14">
        <f t="shared" si="0"/>
        <v>0</v>
      </c>
    </row>
    <row r="38" spans="1:18" ht="23.1" customHeight="1" thickBot="1" x14ac:dyDescent="0.25">
      <c r="A38" s="598"/>
      <c r="B38" s="569"/>
      <c r="C38" s="218" t="s">
        <v>201</v>
      </c>
      <c r="D38" s="161" t="s">
        <v>224</v>
      </c>
      <c r="E38" s="254">
        <v>0</v>
      </c>
      <c r="F38" s="249">
        <v>0</v>
      </c>
      <c r="G38" s="372">
        <f>'Project Budget Overview'!B40</f>
        <v>0</v>
      </c>
      <c r="H38" s="373"/>
      <c r="I38" s="373"/>
      <c r="J38" s="374"/>
      <c r="K38" s="173">
        <f>'Proposal Budget Year 2'!K39 * 1.03</f>
        <v>0</v>
      </c>
      <c r="L38" s="182"/>
      <c r="M38" s="183"/>
      <c r="N38" s="182"/>
      <c r="O38" s="5">
        <f>K38*L38</f>
        <v>0</v>
      </c>
      <c r="P38" s="6">
        <f>K38*M38</f>
        <v>0</v>
      </c>
      <c r="Q38" s="7">
        <f>((K38/19.5)*6.6)*N38</f>
        <v>0</v>
      </c>
      <c r="R38" s="9">
        <f t="shared" si="0"/>
        <v>0</v>
      </c>
    </row>
    <row r="39" spans="1:18" ht="23.1" customHeight="1" thickBot="1" x14ac:dyDescent="0.25">
      <c r="A39" s="598"/>
      <c r="B39" s="569"/>
      <c r="C39" s="219" t="s">
        <v>24</v>
      </c>
      <c r="D39" s="378" t="s">
        <v>233</v>
      </c>
      <c r="E39" s="380"/>
      <c r="F39" s="380"/>
      <c r="G39" s="380"/>
      <c r="H39" s="380"/>
      <c r="I39" s="380"/>
      <c r="J39" s="380"/>
      <c r="K39" s="380"/>
      <c r="L39" s="184">
        <f>L38*12</f>
        <v>0</v>
      </c>
      <c r="M39" s="185">
        <f>M38*9</f>
        <v>0</v>
      </c>
      <c r="N39" s="186">
        <f>N38*3</f>
        <v>0</v>
      </c>
      <c r="O39" s="10">
        <f>O38*0.2826</f>
        <v>0</v>
      </c>
      <c r="P39" s="11">
        <f>P38*0.2826</f>
        <v>0</v>
      </c>
      <c r="Q39" s="12">
        <f>Q38*0.2826</f>
        <v>0</v>
      </c>
      <c r="R39" s="14">
        <f t="shared" si="0"/>
        <v>0</v>
      </c>
    </row>
    <row r="40" spans="1:18" ht="23.1" customHeight="1" thickBot="1" x14ac:dyDescent="0.25">
      <c r="A40" s="598"/>
      <c r="B40" s="569"/>
      <c r="C40" s="218" t="s">
        <v>201</v>
      </c>
      <c r="D40" s="161" t="s">
        <v>225</v>
      </c>
      <c r="E40" s="254">
        <v>0</v>
      </c>
      <c r="F40" s="249">
        <v>0</v>
      </c>
      <c r="G40" s="372">
        <f>'Project Budget Overview'!B41</f>
        <v>0</v>
      </c>
      <c r="H40" s="373"/>
      <c r="I40" s="373"/>
      <c r="J40" s="374"/>
      <c r="K40" s="173">
        <f>'Proposal Budget Year 2'!K41 * 1.03</f>
        <v>0</v>
      </c>
      <c r="L40" s="182"/>
      <c r="M40" s="183"/>
      <c r="N40" s="182"/>
      <c r="O40" s="5">
        <f>K40*L40</f>
        <v>0</v>
      </c>
      <c r="P40" s="6">
        <f>K40*M40</f>
        <v>0</v>
      </c>
      <c r="Q40" s="7">
        <f>((K40/19.5)*6.6)*N40</f>
        <v>0</v>
      </c>
      <c r="R40" s="9">
        <f t="shared" si="0"/>
        <v>0</v>
      </c>
    </row>
    <row r="41" spans="1:18" ht="23.1" customHeight="1" thickBot="1" x14ac:dyDescent="0.25">
      <c r="A41" s="598"/>
      <c r="B41" s="569"/>
      <c r="C41" s="219" t="s">
        <v>24</v>
      </c>
      <c r="D41" s="378" t="s">
        <v>233</v>
      </c>
      <c r="E41" s="380"/>
      <c r="F41" s="380"/>
      <c r="G41" s="380"/>
      <c r="H41" s="380"/>
      <c r="I41" s="380"/>
      <c r="J41" s="380"/>
      <c r="K41" s="380"/>
      <c r="L41" s="184">
        <f>L40*12</f>
        <v>0</v>
      </c>
      <c r="M41" s="185">
        <f>M40*9</f>
        <v>0</v>
      </c>
      <c r="N41" s="186">
        <f>N40*3</f>
        <v>0</v>
      </c>
      <c r="O41" s="10">
        <f>O40*0.2826</f>
        <v>0</v>
      </c>
      <c r="P41" s="11">
        <f>P40*0.2826</f>
        <v>0</v>
      </c>
      <c r="Q41" s="12">
        <f>Q40*0.2826</f>
        <v>0</v>
      </c>
      <c r="R41" s="14">
        <f t="shared" si="0"/>
        <v>0</v>
      </c>
    </row>
    <row r="42" spans="1:18" ht="23.1" customHeight="1" thickBot="1" x14ac:dyDescent="0.25">
      <c r="A42" s="598"/>
      <c r="B42" s="569"/>
      <c r="C42" s="218" t="s">
        <v>201</v>
      </c>
      <c r="D42" s="161" t="s">
        <v>226</v>
      </c>
      <c r="E42" s="254">
        <v>0</v>
      </c>
      <c r="F42" s="249">
        <v>0</v>
      </c>
      <c r="G42" s="372">
        <f>'Project Budget Overview'!B42</f>
        <v>0</v>
      </c>
      <c r="H42" s="373"/>
      <c r="I42" s="373"/>
      <c r="J42" s="374"/>
      <c r="K42" s="173">
        <f>'Proposal Budget Year 2'!K43 * 1.03</f>
        <v>0</v>
      </c>
      <c r="L42" s="182"/>
      <c r="M42" s="183"/>
      <c r="N42" s="182"/>
      <c r="O42" s="5">
        <f>K42*L42</f>
        <v>0</v>
      </c>
      <c r="P42" s="6">
        <f>K42*M42</f>
        <v>0</v>
      </c>
      <c r="Q42" s="7">
        <f>((K42/19.5)*6.6)*N42</f>
        <v>0</v>
      </c>
      <c r="R42" s="9">
        <f t="shared" si="0"/>
        <v>0</v>
      </c>
    </row>
    <row r="43" spans="1:18" ht="23.1" customHeight="1" thickBot="1" x14ac:dyDescent="0.25">
      <c r="A43" s="598"/>
      <c r="B43" s="569"/>
      <c r="C43" s="219" t="s">
        <v>24</v>
      </c>
      <c r="D43" s="378" t="s">
        <v>233</v>
      </c>
      <c r="E43" s="380"/>
      <c r="F43" s="380"/>
      <c r="G43" s="380"/>
      <c r="H43" s="380"/>
      <c r="I43" s="380"/>
      <c r="J43" s="380"/>
      <c r="K43" s="380"/>
      <c r="L43" s="184">
        <f>L42*12</f>
        <v>0</v>
      </c>
      <c r="M43" s="185">
        <f>M42*9</f>
        <v>0</v>
      </c>
      <c r="N43" s="186">
        <f>N42*3</f>
        <v>0</v>
      </c>
      <c r="O43" s="10">
        <f>O42*0.2826</f>
        <v>0</v>
      </c>
      <c r="P43" s="11">
        <f>P42*0.2826</f>
        <v>0</v>
      </c>
      <c r="Q43" s="12">
        <f>Q42*0.2826</f>
        <v>0</v>
      </c>
      <c r="R43" s="14">
        <f t="shared" si="0"/>
        <v>0</v>
      </c>
    </row>
    <row r="44" spans="1:18" ht="23.1" customHeight="1" thickBot="1" x14ac:dyDescent="0.25">
      <c r="A44" s="598"/>
      <c r="B44" s="569"/>
      <c r="C44" s="218" t="s">
        <v>201</v>
      </c>
      <c r="D44" s="161" t="s">
        <v>227</v>
      </c>
      <c r="E44" s="254">
        <v>0</v>
      </c>
      <c r="F44" s="249">
        <v>0</v>
      </c>
      <c r="G44" s="372">
        <f>'Project Budget Overview'!B43</f>
        <v>0</v>
      </c>
      <c r="H44" s="373"/>
      <c r="I44" s="373"/>
      <c r="J44" s="374"/>
      <c r="K44" s="173">
        <f>'Proposal Budget Year 2'!K45 * 1.03</f>
        <v>0</v>
      </c>
      <c r="L44" s="182"/>
      <c r="M44" s="183"/>
      <c r="N44" s="182"/>
      <c r="O44" s="5">
        <f>K44*L44</f>
        <v>0</v>
      </c>
      <c r="P44" s="6">
        <f>K44*M44</f>
        <v>0</v>
      </c>
      <c r="Q44" s="7">
        <f>((K44/19.5)*6.6)*N44</f>
        <v>0</v>
      </c>
      <c r="R44" s="9">
        <f t="shared" si="0"/>
        <v>0</v>
      </c>
    </row>
    <row r="45" spans="1:18" ht="23.1" customHeight="1" thickBot="1" x14ac:dyDescent="0.25">
      <c r="A45" s="598"/>
      <c r="B45" s="569"/>
      <c r="C45" s="219" t="s">
        <v>24</v>
      </c>
      <c r="D45" s="378" t="s">
        <v>233</v>
      </c>
      <c r="E45" s="380"/>
      <c r="F45" s="380"/>
      <c r="G45" s="380"/>
      <c r="H45" s="380"/>
      <c r="I45" s="380"/>
      <c r="J45" s="380"/>
      <c r="K45" s="380"/>
      <c r="L45" s="184">
        <f>L44*12</f>
        <v>0</v>
      </c>
      <c r="M45" s="185">
        <f>M44*9</f>
        <v>0</v>
      </c>
      <c r="N45" s="186">
        <f>N44*3</f>
        <v>0</v>
      </c>
      <c r="O45" s="10">
        <f>O44*0.2826</f>
        <v>0</v>
      </c>
      <c r="P45" s="11">
        <f>P44*0.2826</f>
        <v>0</v>
      </c>
      <c r="Q45" s="12">
        <f>Q44*0.2826</f>
        <v>0</v>
      </c>
      <c r="R45" s="14">
        <f t="shared" si="0"/>
        <v>0</v>
      </c>
    </row>
    <row r="46" spans="1:18" s="177" customFormat="1" ht="13.5" thickBot="1" x14ac:dyDescent="0.25">
      <c r="A46" s="598"/>
      <c r="B46" s="569"/>
      <c r="C46" s="220" t="s">
        <v>130</v>
      </c>
      <c r="D46" s="576" t="s">
        <v>276</v>
      </c>
      <c r="E46" s="577"/>
      <c r="F46" s="577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  <c r="R46" s="579"/>
    </row>
    <row r="47" spans="1:18" ht="23.1" customHeight="1" thickBot="1" x14ac:dyDescent="0.25">
      <c r="A47" s="598"/>
      <c r="B47" s="569"/>
      <c r="C47" s="218" t="s">
        <v>202</v>
      </c>
      <c r="D47" s="161" t="s">
        <v>0</v>
      </c>
      <c r="E47" s="254">
        <v>0</v>
      </c>
      <c r="F47" s="249">
        <v>0</v>
      </c>
      <c r="G47" s="372">
        <f>'Project Budget Overview'!B46</f>
        <v>0</v>
      </c>
      <c r="H47" s="373"/>
      <c r="I47" s="373"/>
      <c r="J47" s="374"/>
      <c r="K47" s="173">
        <f>'Proposal Budget Year 2'!K48 * 1.03</f>
        <v>0</v>
      </c>
      <c r="L47" s="182"/>
      <c r="M47" s="183"/>
      <c r="N47" s="182"/>
      <c r="O47" s="5">
        <f>K47*L47</f>
        <v>0</v>
      </c>
      <c r="P47" s="6">
        <f>K47*M47</f>
        <v>0</v>
      </c>
      <c r="Q47" s="7">
        <f>((K47/19.5)*6.6)*N47</f>
        <v>0</v>
      </c>
      <c r="R47" s="9">
        <f t="shared" ref="R47:R54" si="1">SUM(O47:Q47)</f>
        <v>0</v>
      </c>
    </row>
    <row r="48" spans="1:18" ht="23.1" customHeight="1" thickBot="1" x14ac:dyDescent="0.25">
      <c r="A48" s="598"/>
      <c r="B48" s="569"/>
      <c r="C48" s="219" t="s">
        <v>24</v>
      </c>
      <c r="D48" s="378" t="s">
        <v>233</v>
      </c>
      <c r="E48" s="379"/>
      <c r="F48" s="379"/>
      <c r="G48" s="380"/>
      <c r="H48" s="380"/>
      <c r="I48" s="380"/>
      <c r="J48" s="380"/>
      <c r="K48" s="380"/>
      <c r="L48" s="184">
        <f>L47*12</f>
        <v>0</v>
      </c>
      <c r="M48" s="185">
        <f>M47*9</f>
        <v>0</v>
      </c>
      <c r="N48" s="186">
        <f>N47*3</f>
        <v>0</v>
      </c>
      <c r="O48" s="10">
        <f>O47*0.558</f>
        <v>0</v>
      </c>
      <c r="P48" s="10">
        <f>P47*0.558</f>
        <v>0</v>
      </c>
      <c r="Q48" s="10">
        <f>Q47*0.558</f>
        <v>0</v>
      </c>
      <c r="R48" s="14">
        <f t="shared" si="1"/>
        <v>0</v>
      </c>
    </row>
    <row r="49" spans="1:18" ht="23.1" customHeight="1" thickBot="1" x14ac:dyDescent="0.25">
      <c r="A49" s="598"/>
      <c r="B49" s="569"/>
      <c r="C49" s="218" t="s">
        <v>202</v>
      </c>
      <c r="D49" s="161" t="s">
        <v>1</v>
      </c>
      <c r="E49" s="254">
        <v>0</v>
      </c>
      <c r="F49" s="249">
        <v>0</v>
      </c>
      <c r="G49" s="372">
        <f>'Project Budget Overview'!B47</f>
        <v>0</v>
      </c>
      <c r="H49" s="373"/>
      <c r="I49" s="373"/>
      <c r="J49" s="374"/>
      <c r="K49" s="173">
        <f>'Proposal Budget Year 2'!K50 * 1.03</f>
        <v>0</v>
      </c>
      <c r="L49" s="182"/>
      <c r="M49" s="183"/>
      <c r="N49" s="182"/>
      <c r="O49" s="5">
        <f>K49*L49</f>
        <v>0</v>
      </c>
      <c r="P49" s="6">
        <f>K49*M49</f>
        <v>0</v>
      </c>
      <c r="Q49" s="7">
        <f>((K49/19.5)*6.6)*N49</f>
        <v>0</v>
      </c>
      <c r="R49" s="9">
        <f t="shared" si="1"/>
        <v>0</v>
      </c>
    </row>
    <row r="50" spans="1:18" ht="23.1" customHeight="1" thickBot="1" x14ac:dyDescent="0.25">
      <c r="A50" s="598"/>
      <c r="B50" s="569"/>
      <c r="C50" s="221" t="s">
        <v>24</v>
      </c>
      <c r="D50" s="378" t="s">
        <v>233</v>
      </c>
      <c r="E50" s="379"/>
      <c r="F50" s="379"/>
      <c r="G50" s="380"/>
      <c r="H50" s="380"/>
      <c r="I50" s="380"/>
      <c r="J50" s="380"/>
      <c r="K50" s="380"/>
      <c r="L50" s="184">
        <f>L49*12</f>
        <v>0</v>
      </c>
      <c r="M50" s="185">
        <f>M49*9</f>
        <v>0</v>
      </c>
      <c r="N50" s="186">
        <f>N49*3</f>
        <v>0</v>
      </c>
      <c r="O50" s="10">
        <f>O49*0.558</f>
        <v>0</v>
      </c>
      <c r="P50" s="10">
        <f>P49*0.558</f>
        <v>0</v>
      </c>
      <c r="Q50" s="10">
        <f>Q49*0.558</f>
        <v>0</v>
      </c>
      <c r="R50" s="34">
        <f t="shared" si="1"/>
        <v>0</v>
      </c>
    </row>
    <row r="51" spans="1:18" ht="23.1" customHeight="1" thickBot="1" x14ac:dyDescent="0.25">
      <c r="A51" s="598"/>
      <c r="B51" s="569"/>
      <c r="C51" s="218" t="s">
        <v>202</v>
      </c>
      <c r="D51" s="161" t="s">
        <v>2</v>
      </c>
      <c r="E51" s="254">
        <v>0</v>
      </c>
      <c r="F51" s="249">
        <v>0</v>
      </c>
      <c r="G51" s="372">
        <f>'Project Budget Overview'!B48</f>
        <v>0</v>
      </c>
      <c r="H51" s="373"/>
      <c r="I51" s="373"/>
      <c r="J51" s="374"/>
      <c r="K51" s="173">
        <f>'Proposal Budget Year 2'!K52 * 1.03</f>
        <v>0</v>
      </c>
      <c r="L51" s="182"/>
      <c r="M51" s="183"/>
      <c r="N51" s="182"/>
      <c r="O51" s="5">
        <f>K51*L51</f>
        <v>0</v>
      </c>
      <c r="P51" s="6">
        <f>K51*M51</f>
        <v>0</v>
      </c>
      <c r="Q51" s="7">
        <f>((K51/19.5)*6.6)*N51</f>
        <v>0</v>
      </c>
      <c r="R51" s="9">
        <f t="shared" si="1"/>
        <v>0</v>
      </c>
    </row>
    <row r="52" spans="1:18" ht="23.1" customHeight="1" thickBot="1" x14ac:dyDescent="0.25">
      <c r="A52" s="598"/>
      <c r="B52" s="569"/>
      <c r="C52" s="219" t="s">
        <v>24</v>
      </c>
      <c r="D52" s="378" t="s">
        <v>233</v>
      </c>
      <c r="E52" s="379"/>
      <c r="F52" s="379"/>
      <c r="G52" s="380"/>
      <c r="H52" s="380"/>
      <c r="I52" s="380"/>
      <c r="J52" s="380"/>
      <c r="K52" s="380"/>
      <c r="L52" s="184">
        <f>L51*12</f>
        <v>0</v>
      </c>
      <c r="M52" s="185">
        <f>M51*9</f>
        <v>0</v>
      </c>
      <c r="N52" s="186">
        <f>N51*3</f>
        <v>0</v>
      </c>
      <c r="O52" s="10">
        <f>O51*0.558</f>
        <v>0</v>
      </c>
      <c r="P52" s="10">
        <f>P51*0.558</f>
        <v>0</v>
      </c>
      <c r="Q52" s="10">
        <f>Q51*0.558</f>
        <v>0</v>
      </c>
      <c r="R52" s="14">
        <f t="shared" si="1"/>
        <v>0</v>
      </c>
    </row>
    <row r="53" spans="1:18" ht="23.1" customHeight="1" thickBot="1" x14ac:dyDescent="0.25">
      <c r="A53" s="598"/>
      <c r="B53" s="569"/>
      <c r="C53" s="218" t="s">
        <v>202</v>
      </c>
      <c r="D53" s="161" t="s">
        <v>3</v>
      </c>
      <c r="E53" s="254">
        <v>0</v>
      </c>
      <c r="F53" s="249">
        <v>0</v>
      </c>
      <c r="G53" s="372">
        <f>'Project Budget Overview'!B49</f>
        <v>0</v>
      </c>
      <c r="H53" s="373"/>
      <c r="I53" s="373"/>
      <c r="J53" s="374"/>
      <c r="K53" s="173">
        <f>'Proposal Budget Year 2'!K54 * 1.03</f>
        <v>0</v>
      </c>
      <c r="L53" s="182"/>
      <c r="M53" s="183"/>
      <c r="N53" s="182"/>
      <c r="O53" s="5">
        <f>K53*L53</f>
        <v>0</v>
      </c>
      <c r="P53" s="6">
        <f>K53*M53</f>
        <v>0</v>
      </c>
      <c r="Q53" s="7">
        <f>((K53/19.5)*6.6)*N53</f>
        <v>0</v>
      </c>
      <c r="R53" s="9">
        <f t="shared" si="1"/>
        <v>0</v>
      </c>
    </row>
    <row r="54" spans="1:18" ht="23.1" customHeight="1" thickBot="1" x14ac:dyDescent="0.25">
      <c r="A54" s="598"/>
      <c r="B54" s="569"/>
      <c r="C54" s="221" t="s">
        <v>24</v>
      </c>
      <c r="D54" s="378" t="s">
        <v>233</v>
      </c>
      <c r="E54" s="380"/>
      <c r="F54" s="380"/>
      <c r="G54" s="380"/>
      <c r="H54" s="380"/>
      <c r="I54" s="380"/>
      <c r="J54" s="380"/>
      <c r="K54" s="380"/>
      <c r="L54" s="184">
        <f>L53*12</f>
        <v>0</v>
      </c>
      <c r="M54" s="185">
        <f>M53*9</f>
        <v>0</v>
      </c>
      <c r="N54" s="186">
        <f>N53*3</f>
        <v>0</v>
      </c>
      <c r="O54" s="10">
        <f>O53*0.558</f>
        <v>0</v>
      </c>
      <c r="P54" s="10">
        <f>P53*0.558</f>
        <v>0</v>
      </c>
      <c r="Q54" s="10">
        <f>Q53*0.558</f>
        <v>0</v>
      </c>
      <c r="R54" s="13">
        <f t="shared" si="1"/>
        <v>0</v>
      </c>
    </row>
    <row r="55" spans="1:18" ht="23.1" customHeight="1" thickBot="1" x14ac:dyDescent="0.25">
      <c r="A55" s="598"/>
      <c r="B55" s="172"/>
      <c r="C55" s="218" t="s">
        <v>202</v>
      </c>
      <c r="D55" s="161" t="s">
        <v>4</v>
      </c>
      <c r="E55" s="254">
        <v>0</v>
      </c>
      <c r="F55" s="249">
        <v>0</v>
      </c>
      <c r="G55" s="372">
        <f>'Project Budget Overview'!B50</f>
        <v>0</v>
      </c>
      <c r="H55" s="373"/>
      <c r="I55" s="373"/>
      <c r="J55" s="374"/>
      <c r="K55" s="173">
        <f>'Proposal Budget Year 2'!K56 * 1.03</f>
        <v>0</v>
      </c>
      <c r="L55" s="182"/>
      <c r="M55" s="183"/>
      <c r="N55" s="182"/>
      <c r="O55" s="5">
        <f>K55*L55</f>
        <v>0</v>
      </c>
      <c r="P55" s="6">
        <f>K55*M55</f>
        <v>0</v>
      </c>
      <c r="Q55" s="7">
        <f>((K55/19.5)*6.6)*N55</f>
        <v>0</v>
      </c>
      <c r="R55" s="9">
        <f t="shared" si="0"/>
        <v>0</v>
      </c>
    </row>
    <row r="56" spans="1:18" ht="23.1" customHeight="1" thickBot="1" x14ac:dyDescent="0.25">
      <c r="A56" s="598"/>
      <c r="B56" s="172"/>
      <c r="C56" s="219" t="s">
        <v>24</v>
      </c>
      <c r="D56" s="378" t="s">
        <v>233</v>
      </c>
      <c r="E56" s="380"/>
      <c r="F56" s="380"/>
      <c r="G56" s="380"/>
      <c r="H56" s="380"/>
      <c r="I56" s="380"/>
      <c r="J56" s="380"/>
      <c r="K56" s="380"/>
      <c r="L56" s="184">
        <f>L55*12</f>
        <v>0</v>
      </c>
      <c r="M56" s="185">
        <f>M55*9</f>
        <v>0</v>
      </c>
      <c r="N56" s="186">
        <f>N55*3</f>
        <v>0</v>
      </c>
      <c r="O56" s="10">
        <f>O55*0.558</f>
        <v>0</v>
      </c>
      <c r="P56" s="10">
        <f>P55*0.558</f>
        <v>0</v>
      </c>
      <c r="Q56" s="10">
        <f>Q55*0.558</f>
        <v>0</v>
      </c>
      <c r="R56" s="14">
        <f t="shared" si="0"/>
        <v>0</v>
      </c>
    </row>
    <row r="57" spans="1:18" ht="23.1" customHeight="1" thickBot="1" x14ac:dyDescent="0.25">
      <c r="A57" s="598"/>
      <c r="B57" s="172"/>
      <c r="C57" s="218" t="s">
        <v>202</v>
      </c>
      <c r="D57" s="161" t="s">
        <v>5</v>
      </c>
      <c r="E57" s="254">
        <v>0</v>
      </c>
      <c r="F57" s="249">
        <v>0</v>
      </c>
      <c r="G57" s="372">
        <f>'Project Budget Overview'!B51</f>
        <v>0</v>
      </c>
      <c r="H57" s="373"/>
      <c r="I57" s="373"/>
      <c r="J57" s="374"/>
      <c r="K57" s="173">
        <f>'Proposal Budget Year 2'!K58 * 1.03</f>
        <v>0</v>
      </c>
      <c r="L57" s="182"/>
      <c r="M57" s="183"/>
      <c r="N57" s="182"/>
      <c r="O57" s="5">
        <f>K57*L57</f>
        <v>0</v>
      </c>
      <c r="P57" s="6">
        <f>K57*M57</f>
        <v>0</v>
      </c>
      <c r="Q57" s="7">
        <f>((K57/19.5)*6.6)*N57</f>
        <v>0</v>
      </c>
      <c r="R57" s="9">
        <f t="shared" si="0"/>
        <v>0</v>
      </c>
    </row>
    <row r="58" spans="1:18" ht="23.1" customHeight="1" thickBot="1" x14ac:dyDescent="0.25">
      <c r="A58" s="598"/>
      <c r="B58" s="172"/>
      <c r="C58" s="221" t="s">
        <v>24</v>
      </c>
      <c r="D58" s="392" t="s">
        <v>233</v>
      </c>
      <c r="E58" s="379"/>
      <c r="F58" s="379"/>
      <c r="G58" s="379"/>
      <c r="H58" s="379"/>
      <c r="I58" s="379"/>
      <c r="J58" s="379"/>
      <c r="K58" s="379"/>
      <c r="L58" s="282">
        <f>L57*12</f>
        <v>0</v>
      </c>
      <c r="M58" s="232">
        <f>M57*9</f>
        <v>0</v>
      </c>
      <c r="N58" s="283">
        <f>N57*3</f>
        <v>0</v>
      </c>
      <c r="O58" s="284">
        <f>O57*0.558</f>
        <v>0</v>
      </c>
      <c r="P58" s="284">
        <f>P57*0.558</f>
        <v>0</v>
      </c>
      <c r="Q58" s="284">
        <f>Q57*0.558</f>
        <v>0</v>
      </c>
      <c r="R58" s="34">
        <f t="shared" si="0"/>
        <v>0</v>
      </c>
    </row>
    <row r="59" spans="1:18" ht="18" customHeight="1" thickBot="1" x14ac:dyDescent="0.25">
      <c r="A59" s="644"/>
      <c r="B59" s="414" t="s">
        <v>255</v>
      </c>
      <c r="C59" s="415"/>
      <c r="D59" s="416"/>
      <c r="E59" s="289">
        <f>+E56+E58+E54+E52+E50+E48+E35+E33+E31+E29+E27+E25+E23+E21+E19+E17+E15+E13+E11+E9+E7+E45+E43+E41+E39+E37</f>
        <v>0</v>
      </c>
      <c r="F59" s="289">
        <f>+F56+F58+F54+F52+F50+F48+F35+F33+F31+F29+F27+F25+F23+F21+F19+F17+F15+F13+F11+F9+F7+F45+F43+F41+F39+F37</f>
        <v>0</v>
      </c>
      <c r="G59" s="290"/>
      <c r="H59" s="290"/>
      <c r="I59" s="625"/>
      <c r="J59" s="625"/>
      <c r="K59" s="625"/>
      <c r="L59" s="625"/>
      <c r="M59" s="625"/>
      <c r="N59" s="625"/>
      <c r="O59" s="625"/>
      <c r="P59" s="625"/>
      <c r="Q59" s="625"/>
      <c r="R59" s="626"/>
    </row>
    <row r="60" spans="1:18" x14ac:dyDescent="0.2">
      <c r="A60" s="598"/>
      <c r="B60" s="399" t="s">
        <v>149</v>
      </c>
      <c r="C60" s="400"/>
      <c r="D60" s="400"/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0"/>
      <c r="R60" s="288">
        <f>SUM(R6,R8,R10,R12,R14,R16,R18,R20,R22,R24,R26,R28,R30,R32,R34,R36,R38,R40,R42,R44,R47,R49,R51,R53,R55,R57)</f>
        <v>0</v>
      </c>
    </row>
    <row r="61" spans="1:18" ht="13.5" thickBot="1" x14ac:dyDescent="0.25">
      <c r="A61" s="598"/>
      <c r="B61" s="401" t="s">
        <v>150</v>
      </c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8">
        <f>SUM(R7,R9,R11,R13,R15,R17,R19,R21,R23,R25,R27,R29,R31,R33,R35,R37,R39,R41,R43,R45,R48,R50,R52,R54,R56,R58)</f>
        <v>0</v>
      </c>
    </row>
    <row r="62" spans="1:18" ht="13.5" thickBot="1" x14ac:dyDescent="0.25">
      <c r="A62" s="598"/>
      <c r="B62" s="403" t="s">
        <v>65</v>
      </c>
      <c r="C62" s="77" t="s">
        <v>22</v>
      </c>
      <c r="D62" s="406" t="s">
        <v>279</v>
      </c>
      <c r="E62" s="407"/>
      <c r="F62" s="408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9"/>
    </row>
    <row r="63" spans="1:18" x14ac:dyDescent="0.2">
      <c r="A63" s="598"/>
      <c r="B63" s="404"/>
      <c r="C63" s="78" t="s">
        <v>27</v>
      </c>
      <c r="D63" s="410" t="s">
        <v>0</v>
      </c>
      <c r="E63" s="411"/>
      <c r="F63" s="250" t="s">
        <v>257</v>
      </c>
      <c r="G63" s="412" t="s">
        <v>16</v>
      </c>
      <c r="H63" s="412"/>
      <c r="I63" s="412"/>
      <c r="J63" s="412"/>
      <c r="K63" s="412"/>
      <c r="L63" s="412"/>
      <c r="M63" s="412"/>
      <c r="N63" s="412"/>
      <c r="O63" s="412"/>
      <c r="P63" s="412"/>
      <c r="Q63" s="413"/>
      <c r="R63" s="43">
        <v>0</v>
      </c>
    </row>
    <row r="64" spans="1:18" ht="12.75" customHeight="1" x14ac:dyDescent="0.2">
      <c r="A64" s="598"/>
      <c r="B64" s="404"/>
      <c r="C64" s="79" t="s">
        <v>27</v>
      </c>
      <c r="D64" s="385" t="s">
        <v>1</v>
      </c>
      <c r="E64" s="629"/>
      <c r="F64" s="250">
        <v>0</v>
      </c>
      <c r="G64" s="376" t="s">
        <v>272</v>
      </c>
      <c r="H64" s="376"/>
      <c r="I64" s="376"/>
      <c r="J64" s="376"/>
      <c r="K64" s="376"/>
      <c r="L64" s="376"/>
      <c r="M64" s="376"/>
      <c r="N64" s="376"/>
      <c r="O64" s="376"/>
      <c r="P64" s="376"/>
      <c r="Q64" s="377"/>
      <c r="R64" s="17">
        <v>0</v>
      </c>
    </row>
    <row r="65" spans="1:18" x14ac:dyDescent="0.2">
      <c r="A65" s="598"/>
      <c r="B65" s="404"/>
      <c r="C65" s="79" t="s">
        <v>27</v>
      </c>
      <c r="D65" s="385" t="s">
        <v>2</v>
      </c>
      <c r="E65" s="629"/>
      <c r="F65" s="250">
        <v>0</v>
      </c>
      <c r="G65" s="376" t="s">
        <v>271</v>
      </c>
      <c r="H65" s="376"/>
      <c r="I65" s="376"/>
      <c r="J65" s="376"/>
      <c r="K65" s="376"/>
      <c r="L65" s="376"/>
      <c r="M65" s="376"/>
      <c r="N65" s="376"/>
      <c r="O65" s="376"/>
      <c r="P65" s="376"/>
      <c r="Q65" s="377"/>
      <c r="R65" s="17">
        <v>0</v>
      </c>
    </row>
    <row r="66" spans="1:18" x14ac:dyDescent="0.2">
      <c r="A66" s="598"/>
      <c r="B66" s="404"/>
      <c r="C66" s="79" t="s">
        <v>27</v>
      </c>
      <c r="D66" s="381" t="s">
        <v>3</v>
      </c>
      <c r="E66" s="638"/>
      <c r="F66" s="251" t="s">
        <v>257</v>
      </c>
      <c r="G66" s="383" t="s">
        <v>18</v>
      </c>
      <c r="H66" s="383"/>
      <c r="I66" s="383"/>
      <c r="J66" s="383"/>
      <c r="K66" s="383"/>
      <c r="L66" s="383"/>
      <c r="M66" s="383"/>
      <c r="N66" s="383"/>
      <c r="O66" s="383"/>
      <c r="P66" s="383"/>
      <c r="Q66" s="384"/>
      <c r="R66" s="17">
        <v>0</v>
      </c>
    </row>
    <row r="67" spans="1:18" ht="13.5" thickBot="1" x14ac:dyDescent="0.25">
      <c r="A67" s="598"/>
      <c r="B67" s="404"/>
      <c r="C67" s="80" t="s">
        <v>27</v>
      </c>
      <c r="D67" s="536" t="s">
        <v>4</v>
      </c>
      <c r="E67" s="639"/>
      <c r="F67" s="250" t="s">
        <v>257</v>
      </c>
      <c r="G67" s="574" t="s">
        <v>7</v>
      </c>
      <c r="H67" s="574"/>
      <c r="I67" s="574"/>
      <c r="J67" s="574"/>
      <c r="K67" s="574"/>
      <c r="L67" s="574"/>
      <c r="M67" s="574"/>
      <c r="N67" s="574"/>
      <c r="O67" s="574"/>
      <c r="P67" s="574"/>
      <c r="Q67" s="575"/>
      <c r="R67" s="17">
        <v>0</v>
      </c>
    </row>
    <row r="68" spans="1:18" ht="15.75" customHeight="1" thickBot="1" x14ac:dyDescent="0.25">
      <c r="A68" s="598"/>
      <c r="B68" s="458"/>
      <c r="C68" s="627" t="s">
        <v>256</v>
      </c>
      <c r="D68" s="628"/>
      <c r="E68" s="628"/>
      <c r="F68" s="255">
        <f>+F64+F65</f>
        <v>0</v>
      </c>
      <c r="G68" s="397" t="s">
        <v>137</v>
      </c>
      <c r="H68" s="395"/>
      <c r="I68" s="395"/>
      <c r="J68" s="395"/>
      <c r="K68" s="395"/>
      <c r="L68" s="395"/>
      <c r="M68" s="395"/>
      <c r="N68" s="395"/>
      <c r="O68" s="395"/>
      <c r="P68" s="395"/>
      <c r="Q68" s="396"/>
      <c r="R68" s="49">
        <f>SUM(R63:R67)</f>
        <v>0</v>
      </c>
    </row>
    <row r="69" spans="1:18" ht="13.5" thickBot="1" x14ac:dyDescent="0.25">
      <c r="A69" s="598"/>
      <c r="B69" s="81"/>
      <c r="C69" s="35" t="s">
        <v>28</v>
      </c>
      <c r="D69" s="398" t="s">
        <v>136</v>
      </c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6"/>
      <c r="R69" s="50">
        <f>(R63+R66+R67)*0.0409 + (R64)*0.082 + (R65) *0</f>
        <v>0</v>
      </c>
    </row>
    <row r="70" spans="1:18" ht="14.25" customHeight="1" thickBot="1" x14ac:dyDescent="0.25">
      <c r="A70" s="598"/>
      <c r="B70" s="397" t="s">
        <v>132</v>
      </c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6"/>
      <c r="R70" s="50">
        <f>R60+R68</f>
        <v>0</v>
      </c>
    </row>
    <row r="71" spans="1:18" ht="15.75" customHeight="1" thickBot="1" x14ac:dyDescent="0.25">
      <c r="A71" s="598"/>
      <c r="B71" s="23" t="s">
        <v>71</v>
      </c>
      <c r="C71" s="398" t="s">
        <v>133</v>
      </c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6"/>
      <c r="R71" s="50">
        <f>R61+R69</f>
        <v>0</v>
      </c>
    </row>
    <row r="72" spans="1:18" ht="15.75" customHeight="1" thickBot="1" x14ac:dyDescent="0.25">
      <c r="A72" s="599"/>
      <c r="B72" s="397" t="s">
        <v>142</v>
      </c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6"/>
      <c r="R72" s="51">
        <f>SUM(R70:R71)</f>
        <v>0</v>
      </c>
    </row>
    <row r="73" spans="1:18" ht="13.5" customHeight="1" thickBot="1" x14ac:dyDescent="0.25">
      <c r="A73" s="490" t="s">
        <v>229</v>
      </c>
      <c r="B73" s="61"/>
      <c r="C73" s="33" t="s">
        <v>22</v>
      </c>
      <c r="D73" s="406" t="s">
        <v>148</v>
      </c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9"/>
    </row>
    <row r="74" spans="1:18" ht="22.5" x14ac:dyDescent="0.2">
      <c r="A74" s="607"/>
      <c r="B74" s="62" t="s">
        <v>72</v>
      </c>
      <c r="C74" s="32" t="s">
        <v>102</v>
      </c>
      <c r="D74" s="492">
        <v>1</v>
      </c>
      <c r="E74" s="493"/>
      <c r="F74" s="494" t="s">
        <v>51</v>
      </c>
      <c r="G74" s="495"/>
      <c r="H74" s="495"/>
      <c r="I74" s="495"/>
      <c r="J74" s="495"/>
      <c r="K74" s="495"/>
      <c r="L74" s="495"/>
      <c r="M74" s="495"/>
      <c r="N74" s="495"/>
      <c r="O74" s="495"/>
      <c r="P74" s="495"/>
      <c r="Q74" s="608"/>
      <c r="R74" s="31">
        <v>0</v>
      </c>
    </row>
    <row r="75" spans="1:18" x14ac:dyDescent="0.2">
      <c r="A75" s="607"/>
      <c r="B75" s="62" t="s">
        <v>73</v>
      </c>
      <c r="C75" s="3" t="s">
        <v>59</v>
      </c>
      <c r="D75" s="387">
        <f t="shared" ref="D75:D94" si="2">D74+1</f>
        <v>2</v>
      </c>
      <c r="E75" s="388"/>
      <c r="F75" s="389" t="s">
        <v>52</v>
      </c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1"/>
      <c r="R75" s="18">
        <v>0</v>
      </c>
    </row>
    <row r="76" spans="1:18" x14ac:dyDescent="0.2">
      <c r="A76" s="607"/>
      <c r="B76" s="62" t="s">
        <v>126</v>
      </c>
      <c r="C76" s="3" t="s">
        <v>56</v>
      </c>
      <c r="D76" s="387">
        <f t="shared" si="2"/>
        <v>3</v>
      </c>
      <c r="E76" s="388"/>
      <c r="F76" s="480" t="s">
        <v>40</v>
      </c>
      <c r="G76" s="481"/>
      <c r="H76" s="481"/>
      <c r="I76" s="481"/>
      <c r="J76" s="481"/>
      <c r="K76" s="481"/>
      <c r="L76" s="481"/>
      <c r="M76" s="481"/>
      <c r="N76" s="481"/>
      <c r="O76" s="481"/>
      <c r="P76" s="481"/>
      <c r="Q76" s="609"/>
      <c r="R76" s="18">
        <v>0</v>
      </c>
    </row>
    <row r="77" spans="1:18" x14ac:dyDescent="0.2">
      <c r="A77" s="607"/>
      <c r="B77" s="610" t="s">
        <v>74</v>
      </c>
      <c r="C77" s="3" t="s">
        <v>54</v>
      </c>
      <c r="D77" s="387">
        <f t="shared" si="2"/>
        <v>4</v>
      </c>
      <c r="E77" s="388"/>
      <c r="F77" s="389" t="s">
        <v>101</v>
      </c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1"/>
      <c r="R77" s="18">
        <v>0</v>
      </c>
    </row>
    <row r="78" spans="1:18" ht="12.75" customHeight="1" x14ac:dyDescent="0.2">
      <c r="A78" s="607"/>
      <c r="B78" s="611"/>
      <c r="C78" s="3" t="s">
        <v>57</v>
      </c>
      <c r="D78" s="387">
        <f t="shared" si="2"/>
        <v>5</v>
      </c>
      <c r="E78" s="388"/>
      <c r="F78" s="389" t="s">
        <v>42</v>
      </c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1"/>
      <c r="R78" s="18">
        <v>0</v>
      </c>
    </row>
    <row r="79" spans="1:18" ht="22.5" x14ac:dyDescent="0.2">
      <c r="A79" s="607"/>
      <c r="B79" s="611"/>
      <c r="C79" s="2" t="s">
        <v>245</v>
      </c>
      <c r="D79" s="387">
        <f t="shared" si="2"/>
        <v>6</v>
      </c>
      <c r="E79" s="388"/>
      <c r="F79" s="389" t="s">
        <v>44</v>
      </c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1"/>
      <c r="R79" s="18">
        <v>0</v>
      </c>
    </row>
    <row r="80" spans="1:18" x14ac:dyDescent="0.2">
      <c r="A80" s="607"/>
      <c r="B80" s="611"/>
      <c r="C80" s="217">
        <v>773911</v>
      </c>
      <c r="D80" s="387">
        <f t="shared" si="2"/>
        <v>7</v>
      </c>
      <c r="E80" s="388"/>
      <c r="F80" s="389" t="s">
        <v>244</v>
      </c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1"/>
      <c r="R80" s="18"/>
    </row>
    <row r="81" spans="1:18" x14ac:dyDescent="0.2">
      <c r="A81" s="607"/>
      <c r="B81" s="611"/>
      <c r="C81" s="3" t="s">
        <v>58</v>
      </c>
      <c r="D81" s="387">
        <f t="shared" si="2"/>
        <v>8</v>
      </c>
      <c r="E81" s="388"/>
      <c r="F81" s="389" t="s">
        <v>47</v>
      </c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1"/>
      <c r="R81" s="18">
        <v>0</v>
      </c>
    </row>
    <row r="82" spans="1:18" x14ac:dyDescent="0.2">
      <c r="A82" s="607"/>
      <c r="B82" s="600" t="s">
        <v>75</v>
      </c>
      <c r="C82" s="3" t="s">
        <v>103</v>
      </c>
      <c r="D82" s="387">
        <f t="shared" si="2"/>
        <v>9</v>
      </c>
      <c r="E82" s="388"/>
      <c r="F82" s="389" t="s">
        <v>37</v>
      </c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1"/>
      <c r="R82" s="18">
        <v>0</v>
      </c>
    </row>
    <row r="83" spans="1:18" x14ac:dyDescent="0.2">
      <c r="A83" s="607"/>
      <c r="B83" s="601"/>
      <c r="C83" s="3" t="s">
        <v>55</v>
      </c>
      <c r="D83" s="387">
        <f t="shared" si="2"/>
        <v>10</v>
      </c>
      <c r="E83" s="388"/>
      <c r="F83" s="389" t="s">
        <v>38</v>
      </c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1"/>
      <c r="R83" s="18">
        <v>0</v>
      </c>
    </row>
    <row r="84" spans="1:18" ht="25.5" customHeight="1" thickBot="1" x14ac:dyDescent="0.25">
      <c r="A84" s="607"/>
      <c r="B84" s="601"/>
      <c r="C84" s="556" t="s">
        <v>104</v>
      </c>
      <c r="D84" s="558">
        <f t="shared" si="2"/>
        <v>11</v>
      </c>
      <c r="E84" s="559"/>
      <c r="F84" s="562" t="s">
        <v>135</v>
      </c>
      <c r="G84" s="563"/>
      <c r="H84" s="563"/>
      <c r="I84" s="563"/>
      <c r="J84" s="563"/>
      <c r="K84" s="563"/>
      <c r="L84" s="563"/>
      <c r="M84" s="563"/>
      <c r="N84" s="563"/>
      <c r="O84" s="563"/>
      <c r="P84" s="563"/>
      <c r="Q84" s="564"/>
      <c r="R84" s="56"/>
    </row>
    <row r="85" spans="1:18" x14ac:dyDescent="0.2">
      <c r="A85" s="607"/>
      <c r="B85" s="601"/>
      <c r="C85" s="557"/>
      <c r="D85" s="560">
        <f t="shared" si="2"/>
        <v>12</v>
      </c>
      <c r="E85" s="561"/>
      <c r="F85" s="223" t="s">
        <v>61</v>
      </c>
      <c r="G85" s="565"/>
      <c r="H85" s="566"/>
      <c r="I85" s="566"/>
      <c r="J85" s="566"/>
      <c r="K85" s="566"/>
      <c r="L85" s="566"/>
      <c r="M85" s="566"/>
      <c r="N85" s="566"/>
      <c r="O85" s="566"/>
      <c r="P85" s="566"/>
      <c r="Q85" s="567"/>
      <c r="R85" s="21">
        <v>0</v>
      </c>
    </row>
    <row r="86" spans="1:18" x14ac:dyDescent="0.2">
      <c r="A86" s="607"/>
      <c r="B86" s="602"/>
      <c r="C86" s="222">
        <v>711902</v>
      </c>
      <c r="D86" s="387">
        <f>D84+1</f>
        <v>12</v>
      </c>
      <c r="E86" s="388"/>
      <c r="F86" s="604" t="s">
        <v>247</v>
      </c>
      <c r="G86" s="605"/>
      <c r="H86" s="605"/>
      <c r="I86" s="605"/>
      <c r="J86" s="605"/>
      <c r="K86" s="605"/>
      <c r="L86" s="605"/>
      <c r="M86" s="605"/>
      <c r="N86" s="605"/>
      <c r="O86" s="605"/>
      <c r="P86" s="605"/>
      <c r="Q86" s="606"/>
      <c r="R86" s="21"/>
    </row>
    <row r="87" spans="1:18" ht="12.75" customHeight="1" x14ac:dyDescent="0.2">
      <c r="A87" s="607"/>
      <c r="B87" s="275"/>
      <c r="C87" s="247"/>
      <c r="D87" s="387"/>
      <c r="E87" s="388"/>
      <c r="F87" s="553" t="s">
        <v>266</v>
      </c>
      <c r="G87" s="554"/>
      <c r="H87" s="554"/>
      <c r="I87" s="554"/>
      <c r="J87" s="554"/>
      <c r="K87" s="554"/>
      <c r="L87" s="554"/>
      <c r="M87" s="554"/>
      <c r="N87" s="554"/>
      <c r="O87" s="554"/>
      <c r="P87" s="554"/>
      <c r="Q87" s="555"/>
      <c r="R87" s="21">
        <f>'Participant Support Budget'!E10</f>
        <v>0</v>
      </c>
    </row>
    <row r="88" spans="1:18" x14ac:dyDescent="0.2">
      <c r="A88" s="607"/>
      <c r="B88" s="62" t="s">
        <v>76</v>
      </c>
      <c r="C88" s="15">
        <v>711991</v>
      </c>
      <c r="D88" s="387">
        <f>D85+1</f>
        <v>13</v>
      </c>
      <c r="E88" s="388"/>
      <c r="F88" s="550" t="s">
        <v>45</v>
      </c>
      <c r="G88" s="551"/>
      <c r="H88" s="551"/>
      <c r="I88" s="551"/>
      <c r="J88" s="551"/>
      <c r="K88" s="551"/>
      <c r="L88" s="551"/>
      <c r="M88" s="551"/>
      <c r="N88" s="551"/>
      <c r="O88" s="551"/>
      <c r="P88" s="551"/>
      <c r="Q88" s="552"/>
      <c r="R88" s="18">
        <v>0</v>
      </c>
    </row>
    <row r="89" spans="1:18" x14ac:dyDescent="0.2">
      <c r="A89" s="474">
        <f>R96</f>
        <v>0</v>
      </c>
      <c r="B89" s="62" t="s">
        <v>77</v>
      </c>
      <c r="C89" s="15">
        <v>711510</v>
      </c>
      <c r="D89" s="387">
        <f t="shared" si="2"/>
        <v>14</v>
      </c>
      <c r="E89" s="388"/>
      <c r="F89" s="544" t="s">
        <v>46</v>
      </c>
      <c r="G89" s="545"/>
      <c r="H89" s="545"/>
      <c r="I89" s="545"/>
      <c r="J89" s="545"/>
      <c r="K89" s="545"/>
      <c r="L89" s="545"/>
      <c r="M89" s="545"/>
      <c r="N89" s="545"/>
      <c r="O89" s="545"/>
      <c r="P89" s="545"/>
      <c r="Q89" s="546"/>
      <c r="R89" s="18">
        <v>0</v>
      </c>
    </row>
    <row r="90" spans="1:18" ht="67.5" x14ac:dyDescent="0.2">
      <c r="A90" s="474"/>
      <c r="B90" s="62" t="s">
        <v>78</v>
      </c>
      <c r="C90" s="2" t="s">
        <v>105</v>
      </c>
      <c r="D90" s="387">
        <f t="shared" si="2"/>
        <v>15</v>
      </c>
      <c r="E90" s="388"/>
      <c r="F90" s="544" t="s">
        <v>106</v>
      </c>
      <c r="G90" s="545"/>
      <c r="H90" s="545"/>
      <c r="I90" s="545"/>
      <c r="J90" s="545"/>
      <c r="K90" s="545"/>
      <c r="L90" s="545"/>
      <c r="M90" s="545"/>
      <c r="N90" s="545"/>
      <c r="O90" s="545"/>
      <c r="P90" s="545"/>
      <c r="Q90" s="546"/>
      <c r="R90" s="18">
        <v>0</v>
      </c>
    </row>
    <row r="91" spans="1:18" x14ac:dyDescent="0.2">
      <c r="A91" s="474"/>
      <c r="B91" s="62" t="s">
        <v>265</v>
      </c>
      <c r="C91" s="15">
        <v>772103</v>
      </c>
      <c r="D91" s="387">
        <f t="shared" si="2"/>
        <v>16</v>
      </c>
      <c r="E91" s="388"/>
      <c r="F91" s="544" t="s">
        <v>127</v>
      </c>
      <c r="G91" s="545"/>
      <c r="H91" s="545"/>
      <c r="I91" s="545"/>
      <c r="J91" s="545"/>
      <c r="K91" s="545"/>
      <c r="L91" s="545"/>
      <c r="M91" s="545"/>
      <c r="N91" s="545"/>
      <c r="O91" s="545"/>
      <c r="P91" s="545"/>
      <c r="Q91" s="546"/>
      <c r="R91" s="18">
        <v>0</v>
      </c>
    </row>
    <row r="92" spans="1:18" ht="22.5" x14ac:dyDescent="0.2">
      <c r="A92" s="474"/>
      <c r="B92" s="62" t="s">
        <v>79</v>
      </c>
      <c r="C92" s="3" t="s">
        <v>107</v>
      </c>
      <c r="D92" s="387">
        <f t="shared" si="2"/>
        <v>17</v>
      </c>
      <c r="E92" s="388"/>
      <c r="F92" s="544" t="s">
        <v>48</v>
      </c>
      <c r="G92" s="545"/>
      <c r="H92" s="545"/>
      <c r="I92" s="545"/>
      <c r="J92" s="545"/>
      <c r="K92" s="545"/>
      <c r="L92" s="545"/>
      <c r="M92" s="545"/>
      <c r="N92" s="545"/>
      <c r="O92" s="545"/>
      <c r="P92" s="545"/>
      <c r="Q92" s="546"/>
      <c r="R92" s="18">
        <v>0</v>
      </c>
    </row>
    <row r="93" spans="1:18" x14ac:dyDescent="0.2">
      <c r="A93" s="474"/>
      <c r="B93" s="62" t="s">
        <v>80</v>
      </c>
      <c r="C93" s="3" t="s">
        <v>108</v>
      </c>
      <c r="D93" s="387">
        <f t="shared" si="2"/>
        <v>18</v>
      </c>
      <c r="E93" s="388"/>
      <c r="F93" s="544" t="s">
        <v>49</v>
      </c>
      <c r="G93" s="545"/>
      <c r="H93" s="545"/>
      <c r="I93" s="545"/>
      <c r="J93" s="545"/>
      <c r="K93" s="545"/>
      <c r="L93" s="545"/>
      <c r="M93" s="545"/>
      <c r="N93" s="545"/>
      <c r="O93" s="545"/>
      <c r="P93" s="545"/>
      <c r="Q93" s="546"/>
      <c r="R93" s="18">
        <v>0</v>
      </c>
    </row>
    <row r="94" spans="1:18" x14ac:dyDescent="0.2">
      <c r="A94" s="474"/>
      <c r="B94" s="62" t="s">
        <v>81</v>
      </c>
      <c r="C94" s="3" t="s">
        <v>109</v>
      </c>
      <c r="D94" s="385">
        <f t="shared" si="2"/>
        <v>19</v>
      </c>
      <c r="E94" s="386"/>
      <c r="F94" s="547" t="s">
        <v>110</v>
      </c>
      <c r="G94" s="548"/>
      <c r="H94" s="548"/>
      <c r="I94" s="548"/>
      <c r="J94" s="548"/>
      <c r="K94" s="548"/>
      <c r="L94" s="548"/>
      <c r="M94" s="548"/>
      <c r="N94" s="548"/>
      <c r="O94" s="548"/>
      <c r="P94" s="548"/>
      <c r="Q94" s="549"/>
      <c r="R94" s="18">
        <v>0</v>
      </c>
    </row>
    <row r="95" spans="1:18" ht="13.5" thickBot="1" x14ac:dyDescent="0.25">
      <c r="A95" s="474"/>
      <c r="B95" s="63" t="s">
        <v>82</v>
      </c>
      <c r="C95" s="19">
        <v>768301</v>
      </c>
      <c r="D95" s="536">
        <f>D94+1</f>
        <v>20</v>
      </c>
      <c r="E95" s="637"/>
      <c r="F95" s="538" t="s">
        <v>111</v>
      </c>
      <c r="G95" s="539"/>
      <c r="H95" s="539"/>
      <c r="I95" s="539"/>
      <c r="J95" s="539"/>
      <c r="K95" s="539"/>
      <c r="L95" s="539"/>
      <c r="M95" s="539"/>
      <c r="N95" s="539"/>
      <c r="O95" s="539"/>
      <c r="P95" s="539"/>
      <c r="Q95" s="540"/>
      <c r="R95" s="20">
        <v>0</v>
      </c>
    </row>
    <row r="96" spans="1:18" ht="18.75" customHeight="1" thickBot="1" x14ac:dyDescent="0.25">
      <c r="A96" s="475"/>
      <c r="B96" s="395" t="s">
        <v>139</v>
      </c>
      <c r="C96" s="395"/>
      <c r="D96" s="395"/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6"/>
      <c r="R96" s="55">
        <f>SUM(R74:R95)</f>
        <v>0</v>
      </c>
    </row>
    <row r="97" spans="1:18" ht="13.5" customHeight="1" thickBot="1" x14ac:dyDescent="0.25">
      <c r="A97" s="510" t="s">
        <v>162</v>
      </c>
      <c r="B97" s="512" t="s">
        <v>161</v>
      </c>
      <c r="C97" s="515">
        <v>772952</v>
      </c>
      <c r="D97" s="518" t="s">
        <v>125</v>
      </c>
      <c r="E97" s="519"/>
      <c r="F97" s="524" t="s">
        <v>171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6"/>
      <c r="R97" s="57"/>
    </row>
    <row r="98" spans="1:18" ht="12.75" hidden="1" customHeight="1" x14ac:dyDescent="0.2">
      <c r="A98" s="511"/>
      <c r="B98" s="513"/>
      <c r="C98" s="516"/>
      <c r="D98" s="520"/>
      <c r="E98" s="521"/>
      <c r="F98" s="527"/>
      <c r="G98" s="528"/>
      <c r="H98" s="528"/>
      <c r="I98" s="528"/>
      <c r="J98" s="528"/>
      <c r="K98" s="528"/>
      <c r="L98" s="528"/>
      <c r="M98" s="528"/>
      <c r="N98" s="528"/>
      <c r="O98" s="528"/>
      <c r="P98" s="528"/>
      <c r="Q98" s="529"/>
      <c r="R98" s="21">
        <v>0</v>
      </c>
    </row>
    <row r="99" spans="1:18" ht="13.5" customHeight="1" thickBot="1" x14ac:dyDescent="0.25">
      <c r="A99" s="511"/>
      <c r="B99" s="513"/>
      <c r="C99" s="516"/>
      <c r="D99" s="520"/>
      <c r="E99" s="521"/>
      <c r="F99" s="530"/>
      <c r="G99" s="531"/>
      <c r="H99" s="531"/>
      <c r="I99" s="531"/>
      <c r="J99" s="531"/>
      <c r="K99" s="531"/>
      <c r="L99" s="531"/>
      <c r="M99" s="531"/>
      <c r="N99" s="531"/>
      <c r="O99" s="531"/>
      <c r="P99" s="531"/>
      <c r="Q99" s="532"/>
      <c r="R99" s="57"/>
    </row>
    <row r="100" spans="1:18" ht="14.1" customHeight="1" thickBot="1" x14ac:dyDescent="0.25">
      <c r="A100" s="64">
        <f>SUM(R98:R100)</f>
        <v>0</v>
      </c>
      <c r="B100" s="514"/>
      <c r="C100" s="517"/>
      <c r="D100" s="522"/>
      <c r="E100" s="523"/>
      <c r="F100" s="541" t="s">
        <v>173</v>
      </c>
      <c r="G100" s="542"/>
      <c r="H100" s="542"/>
      <c r="I100" s="542"/>
      <c r="J100" s="542"/>
      <c r="K100" s="542"/>
      <c r="L100" s="542"/>
      <c r="M100" s="542"/>
      <c r="N100" s="542"/>
      <c r="O100" s="542"/>
      <c r="P100" s="542"/>
      <c r="Q100" s="543"/>
      <c r="R100" s="110">
        <f>'Project Subcontractor Budgets'!E55</f>
        <v>0</v>
      </c>
    </row>
    <row r="101" spans="1:18" ht="12.75" customHeight="1" thickBot="1" x14ac:dyDescent="0.25">
      <c r="A101" s="510" t="s">
        <v>163</v>
      </c>
      <c r="B101" s="512" t="s">
        <v>160</v>
      </c>
      <c r="C101" s="515">
        <v>772951</v>
      </c>
      <c r="D101" s="518" t="s">
        <v>248</v>
      </c>
      <c r="E101" s="519"/>
      <c r="F101" s="524" t="s">
        <v>171</v>
      </c>
      <c r="G101" s="525"/>
      <c r="H101" s="525"/>
      <c r="I101" s="525"/>
      <c r="J101" s="525"/>
      <c r="K101" s="525"/>
      <c r="L101" s="525"/>
      <c r="M101" s="525"/>
      <c r="N101" s="525"/>
      <c r="O101" s="525"/>
      <c r="P101" s="525"/>
      <c r="Q101" s="526"/>
      <c r="R101" s="57"/>
    </row>
    <row r="102" spans="1:18" ht="12.75" hidden="1" customHeight="1" x14ac:dyDescent="0.2">
      <c r="A102" s="511"/>
      <c r="B102" s="513"/>
      <c r="C102" s="516"/>
      <c r="D102" s="520"/>
      <c r="E102" s="521"/>
      <c r="F102" s="527"/>
      <c r="G102" s="528"/>
      <c r="H102" s="528"/>
      <c r="I102" s="528"/>
      <c r="J102" s="528"/>
      <c r="K102" s="528"/>
      <c r="L102" s="528"/>
      <c r="M102" s="528"/>
      <c r="N102" s="528"/>
      <c r="O102" s="528"/>
      <c r="P102" s="528"/>
      <c r="Q102" s="529"/>
      <c r="R102" s="21">
        <v>0</v>
      </c>
    </row>
    <row r="103" spans="1:18" ht="13.5" thickBot="1" x14ac:dyDescent="0.25">
      <c r="A103" s="511"/>
      <c r="B103" s="513"/>
      <c r="C103" s="516"/>
      <c r="D103" s="520"/>
      <c r="E103" s="521"/>
      <c r="F103" s="530"/>
      <c r="G103" s="531"/>
      <c r="H103" s="531"/>
      <c r="I103" s="531"/>
      <c r="J103" s="531"/>
      <c r="K103" s="531"/>
      <c r="L103" s="531"/>
      <c r="M103" s="531"/>
      <c r="N103" s="531"/>
      <c r="O103" s="531"/>
      <c r="P103" s="531"/>
      <c r="Q103" s="532"/>
      <c r="R103" s="57"/>
    </row>
    <row r="104" spans="1:18" ht="14.1" customHeight="1" thickBot="1" x14ac:dyDescent="0.25">
      <c r="A104" s="40">
        <f>SUM(R102:R104)</f>
        <v>0</v>
      </c>
      <c r="B104" s="514"/>
      <c r="C104" s="517"/>
      <c r="D104" s="522"/>
      <c r="E104" s="523"/>
      <c r="F104" s="533" t="s">
        <v>172</v>
      </c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535"/>
      <c r="R104" s="110">
        <f>'Project Subcontractor Budgets'!E54</f>
        <v>0</v>
      </c>
    </row>
    <row r="105" spans="1:18" ht="15" customHeight="1" thickBot="1" x14ac:dyDescent="0.25">
      <c r="A105" s="39" t="s">
        <v>68</v>
      </c>
      <c r="B105" s="38" t="s">
        <v>85</v>
      </c>
      <c r="C105" s="24" t="s">
        <v>60</v>
      </c>
      <c r="D105" s="497">
        <v>23</v>
      </c>
      <c r="E105" s="498"/>
      <c r="F105" s="499" t="s">
        <v>112</v>
      </c>
      <c r="G105" s="500"/>
      <c r="H105" s="500"/>
      <c r="I105" s="500"/>
      <c r="J105" s="500"/>
      <c r="K105" s="500"/>
      <c r="L105" s="500"/>
      <c r="M105" s="500"/>
      <c r="N105" s="500"/>
      <c r="O105" s="500"/>
      <c r="P105" s="500"/>
      <c r="Q105" s="501"/>
      <c r="R105" s="25">
        <f>SUM('Proposal Budget Year 2'!R106*1.03)</f>
        <v>0</v>
      </c>
    </row>
    <row r="106" spans="1:18" ht="11.25" customHeight="1" thickBot="1" x14ac:dyDescent="0.25">
      <c r="A106" s="40">
        <f>R105</f>
        <v>0</v>
      </c>
      <c r="B106" s="502"/>
      <c r="C106" s="502"/>
      <c r="D106" s="502"/>
      <c r="E106" s="502"/>
      <c r="F106" s="502"/>
      <c r="G106" s="502"/>
      <c r="H106" s="502"/>
      <c r="I106" s="502"/>
      <c r="J106" s="502"/>
      <c r="K106" s="502"/>
      <c r="L106" s="502"/>
      <c r="M106" s="502"/>
      <c r="N106" s="502"/>
      <c r="O106" s="502"/>
      <c r="P106" s="502"/>
      <c r="Q106" s="503"/>
      <c r="R106" s="70"/>
    </row>
    <row r="107" spans="1:18" ht="12" customHeight="1" thickBot="1" x14ac:dyDescent="0.25">
      <c r="A107" s="504"/>
      <c r="B107" s="505"/>
      <c r="C107" s="406" t="s">
        <v>122</v>
      </c>
      <c r="D107" s="407"/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Q107" s="409"/>
      <c r="R107" s="70"/>
    </row>
    <row r="108" spans="1:18" ht="13.5" customHeight="1" thickBot="1" x14ac:dyDescent="0.25">
      <c r="A108" s="506"/>
      <c r="B108" s="507"/>
      <c r="C108" s="508" t="s">
        <v>134</v>
      </c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8"/>
      <c r="Q108" s="509"/>
      <c r="R108" s="71"/>
    </row>
    <row r="109" spans="1:18" ht="12.75" customHeight="1" x14ac:dyDescent="0.2">
      <c r="A109" s="490" t="s">
        <v>230</v>
      </c>
      <c r="B109" s="65" t="s">
        <v>86</v>
      </c>
      <c r="C109" s="29" t="s">
        <v>113</v>
      </c>
      <c r="D109" s="492">
        <v>24</v>
      </c>
      <c r="E109" s="493"/>
      <c r="F109" s="494" t="s">
        <v>30</v>
      </c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6"/>
      <c r="R109" s="30">
        <v>0</v>
      </c>
    </row>
    <row r="110" spans="1:18" x14ac:dyDescent="0.2">
      <c r="A110" s="491"/>
      <c r="B110" s="66" t="s">
        <v>87</v>
      </c>
      <c r="C110" s="26" t="s">
        <v>114</v>
      </c>
      <c r="D110" s="387">
        <f t="shared" ref="D110:D123" si="3">D109+1</f>
        <v>25</v>
      </c>
      <c r="E110" s="388"/>
      <c r="F110" s="389" t="s">
        <v>31</v>
      </c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476"/>
      <c r="R110" s="21">
        <v>0</v>
      </c>
    </row>
    <row r="111" spans="1:18" x14ac:dyDescent="0.2">
      <c r="A111" s="491"/>
      <c r="B111" s="66" t="s">
        <v>88</v>
      </c>
      <c r="C111" s="26" t="s">
        <v>115</v>
      </c>
      <c r="D111" s="387">
        <f t="shared" si="3"/>
        <v>26</v>
      </c>
      <c r="E111" s="388"/>
      <c r="F111" s="389" t="s">
        <v>32</v>
      </c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476"/>
      <c r="R111" s="21">
        <v>0</v>
      </c>
    </row>
    <row r="112" spans="1:18" x14ac:dyDescent="0.2">
      <c r="A112" s="491"/>
      <c r="B112" s="66" t="s">
        <v>89</v>
      </c>
      <c r="C112" s="27">
        <v>711171</v>
      </c>
      <c r="D112" s="387">
        <f t="shared" si="3"/>
        <v>27</v>
      </c>
      <c r="E112" s="388"/>
      <c r="F112" s="487" t="s">
        <v>33</v>
      </c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9"/>
      <c r="R112" s="21">
        <v>0</v>
      </c>
    </row>
    <row r="113" spans="1:18" x14ac:dyDescent="0.2">
      <c r="A113" s="491"/>
      <c r="B113" s="66" t="s">
        <v>90</v>
      </c>
      <c r="C113" s="26" t="s">
        <v>116</v>
      </c>
      <c r="D113" s="387">
        <f t="shared" si="3"/>
        <v>28</v>
      </c>
      <c r="E113" s="388"/>
      <c r="F113" s="389" t="s">
        <v>34</v>
      </c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476"/>
      <c r="R113" s="21">
        <v>0</v>
      </c>
    </row>
    <row r="114" spans="1:18" x14ac:dyDescent="0.2">
      <c r="A114" s="491"/>
      <c r="B114" s="66" t="s">
        <v>91</v>
      </c>
      <c r="C114" s="27">
        <v>773821</v>
      </c>
      <c r="D114" s="387">
        <f t="shared" si="3"/>
        <v>29</v>
      </c>
      <c r="E114" s="388"/>
      <c r="F114" s="477" t="s">
        <v>35</v>
      </c>
      <c r="G114" s="478"/>
      <c r="H114" s="478"/>
      <c r="I114" s="478"/>
      <c r="J114" s="478"/>
      <c r="K114" s="478"/>
      <c r="L114" s="478"/>
      <c r="M114" s="478"/>
      <c r="N114" s="478"/>
      <c r="O114" s="478"/>
      <c r="P114" s="478"/>
      <c r="Q114" s="479"/>
      <c r="R114" s="21">
        <v>0</v>
      </c>
    </row>
    <row r="115" spans="1:18" x14ac:dyDescent="0.2">
      <c r="A115" s="491"/>
      <c r="B115" s="66" t="s">
        <v>249</v>
      </c>
      <c r="C115" s="27">
        <v>773810</v>
      </c>
      <c r="D115" s="387">
        <f>D114+1</f>
        <v>30</v>
      </c>
      <c r="E115" s="388"/>
      <c r="F115" s="389" t="s">
        <v>251</v>
      </c>
      <c r="G115" s="478"/>
      <c r="H115" s="478"/>
      <c r="I115" s="478"/>
      <c r="J115" s="478"/>
      <c r="K115" s="478"/>
      <c r="L115" s="478"/>
      <c r="M115" s="478"/>
      <c r="N115" s="478"/>
      <c r="O115" s="478"/>
      <c r="P115" s="478"/>
      <c r="Q115" s="479"/>
      <c r="R115" s="21">
        <v>0</v>
      </c>
    </row>
    <row r="116" spans="1:18" x14ac:dyDescent="0.2">
      <c r="A116" s="491"/>
      <c r="B116" s="66" t="s">
        <v>92</v>
      </c>
      <c r="C116" s="27">
        <v>773801</v>
      </c>
      <c r="D116" s="387">
        <f>D115+1</f>
        <v>31</v>
      </c>
      <c r="E116" s="388"/>
      <c r="F116" s="389" t="s">
        <v>36</v>
      </c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476"/>
      <c r="R116" s="21">
        <v>0</v>
      </c>
    </row>
    <row r="117" spans="1:18" x14ac:dyDescent="0.2">
      <c r="A117" s="491"/>
      <c r="B117" s="66" t="s">
        <v>93</v>
      </c>
      <c r="C117" s="27">
        <v>711196</v>
      </c>
      <c r="D117" s="387">
        <f t="shared" si="3"/>
        <v>32</v>
      </c>
      <c r="E117" s="388"/>
      <c r="F117" s="487" t="s">
        <v>39</v>
      </c>
      <c r="G117" s="488"/>
      <c r="H117" s="488"/>
      <c r="I117" s="488"/>
      <c r="J117" s="488"/>
      <c r="K117" s="488"/>
      <c r="L117" s="488"/>
      <c r="M117" s="488"/>
      <c r="N117" s="488"/>
      <c r="O117" s="488"/>
      <c r="P117" s="488"/>
      <c r="Q117" s="489"/>
      <c r="R117" s="21">
        <v>0</v>
      </c>
    </row>
    <row r="118" spans="1:18" x14ac:dyDescent="0.2">
      <c r="A118" s="491"/>
      <c r="B118" s="66" t="s">
        <v>94</v>
      </c>
      <c r="C118" s="26" t="s">
        <v>117</v>
      </c>
      <c r="D118" s="387">
        <f t="shared" si="3"/>
        <v>33</v>
      </c>
      <c r="E118" s="388"/>
      <c r="F118" s="477" t="s">
        <v>41</v>
      </c>
      <c r="G118" s="478"/>
      <c r="H118" s="478"/>
      <c r="I118" s="478"/>
      <c r="J118" s="478"/>
      <c r="K118" s="478"/>
      <c r="L118" s="478"/>
      <c r="M118" s="478"/>
      <c r="N118" s="478"/>
      <c r="O118" s="478"/>
      <c r="P118" s="478"/>
      <c r="Q118" s="479"/>
      <c r="R118" s="21">
        <v>0</v>
      </c>
    </row>
    <row r="119" spans="1:18" x14ac:dyDescent="0.2">
      <c r="A119" s="474">
        <f>R124</f>
        <v>0</v>
      </c>
      <c r="B119" s="66" t="s">
        <v>95</v>
      </c>
      <c r="C119" s="26" t="s">
        <v>118</v>
      </c>
      <c r="D119" s="387">
        <f t="shared" si="3"/>
        <v>34</v>
      </c>
      <c r="E119" s="388"/>
      <c r="F119" s="389" t="s">
        <v>43</v>
      </c>
      <c r="G119" s="390"/>
      <c r="H119" s="390"/>
      <c r="I119" s="390"/>
      <c r="J119" s="390"/>
      <c r="K119" s="390"/>
      <c r="L119" s="390"/>
      <c r="M119" s="390"/>
      <c r="N119" s="390"/>
      <c r="O119" s="390"/>
      <c r="P119" s="390"/>
      <c r="Q119" s="476"/>
      <c r="R119" s="21">
        <v>0</v>
      </c>
    </row>
    <row r="120" spans="1:18" x14ac:dyDescent="0.2">
      <c r="A120" s="474"/>
      <c r="B120" s="66" t="s">
        <v>96</v>
      </c>
      <c r="C120" s="26" t="s">
        <v>119</v>
      </c>
      <c r="D120" s="387">
        <f t="shared" si="3"/>
        <v>35</v>
      </c>
      <c r="E120" s="388"/>
      <c r="F120" s="477" t="s">
        <v>250</v>
      </c>
      <c r="G120" s="478"/>
      <c r="H120" s="478"/>
      <c r="I120" s="478"/>
      <c r="J120" s="478"/>
      <c r="K120" s="478"/>
      <c r="L120" s="478"/>
      <c r="M120" s="478"/>
      <c r="N120" s="478"/>
      <c r="O120" s="478"/>
      <c r="P120" s="478"/>
      <c r="Q120" s="479"/>
      <c r="R120" s="21">
        <v>0</v>
      </c>
    </row>
    <row r="121" spans="1:18" x14ac:dyDescent="0.2">
      <c r="A121" s="474"/>
      <c r="B121" s="66" t="s">
        <v>97</v>
      </c>
      <c r="C121" s="26" t="s">
        <v>120</v>
      </c>
      <c r="D121" s="387">
        <f t="shared" si="3"/>
        <v>36</v>
      </c>
      <c r="E121" s="388"/>
      <c r="F121" s="477" t="s">
        <v>9</v>
      </c>
      <c r="G121" s="478"/>
      <c r="H121" s="478"/>
      <c r="I121" s="478"/>
      <c r="J121" s="478"/>
      <c r="K121" s="478"/>
      <c r="L121" s="478"/>
      <c r="M121" s="478"/>
      <c r="N121" s="478"/>
      <c r="O121" s="478"/>
      <c r="P121" s="478"/>
      <c r="Q121" s="479"/>
      <c r="R121" s="21">
        <v>0</v>
      </c>
    </row>
    <row r="122" spans="1:18" x14ac:dyDescent="0.2">
      <c r="A122" s="474"/>
      <c r="B122" s="66" t="s">
        <v>98</v>
      </c>
      <c r="C122" s="27">
        <v>711440</v>
      </c>
      <c r="D122" s="387">
        <f t="shared" si="3"/>
        <v>37</v>
      </c>
      <c r="E122" s="388"/>
      <c r="F122" s="480" t="s">
        <v>121</v>
      </c>
      <c r="G122" s="481"/>
      <c r="H122" s="481"/>
      <c r="I122" s="481"/>
      <c r="J122" s="481"/>
      <c r="K122" s="481"/>
      <c r="L122" s="481"/>
      <c r="M122" s="481"/>
      <c r="N122" s="481"/>
      <c r="O122" s="481"/>
      <c r="P122" s="481"/>
      <c r="Q122" s="482"/>
      <c r="R122" s="21">
        <v>0</v>
      </c>
    </row>
    <row r="123" spans="1:18" ht="13.5" thickBot="1" x14ac:dyDescent="0.25">
      <c r="A123" s="474"/>
      <c r="B123" s="42" t="s">
        <v>124</v>
      </c>
      <c r="C123" s="28" t="s">
        <v>62</v>
      </c>
      <c r="D123" s="387">
        <f t="shared" si="3"/>
        <v>38</v>
      </c>
      <c r="E123" s="388"/>
      <c r="F123" s="483" t="s">
        <v>50</v>
      </c>
      <c r="G123" s="484"/>
      <c r="H123" s="484"/>
      <c r="I123" s="484"/>
      <c r="J123" s="484"/>
      <c r="K123" s="484"/>
      <c r="L123" s="484"/>
      <c r="M123" s="484"/>
      <c r="N123" s="484"/>
      <c r="O123" s="484"/>
      <c r="P123" s="484"/>
      <c r="Q123" s="485"/>
      <c r="R123" s="22">
        <v>0</v>
      </c>
    </row>
    <row r="124" spans="1:18" ht="15" customHeight="1" thickBot="1" x14ac:dyDescent="0.25">
      <c r="A124" s="475"/>
      <c r="B124" s="395" t="s">
        <v>138</v>
      </c>
      <c r="C124" s="395"/>
      <c r="D124" s="395"/>
      <c r="E124" s="395"/>
      <c r="F124" s="395"/>
      <c r="G124" s="395"/>
      <c r="H124" s="395"/>
      <c r="I124" s="395"/>
      <c r="J124" s="395"/>
      <c r="K124" s="395"/>
      <c r="L124" s="395"/>
      <c r="M124" s="395"/>
      <c r="N124" s="395"/>
      <c r="O124" s="395"/>
      <c r="P124" s="395"/>
      <c r="Q124" s="486"/>
      <c r="R124" s="54">
        <f>SUM(R109:R123)</f>
        <v>0</v>
      </c>
    </row>
    <row r="125" spans="1:18" s="178" customFormat="1" ht="20.25" customHeight="1" thickBot="1" x14ac:dyDescent="0.25">
      <c r="A125" s="444" t="s">
        <v>231</v>
      </c>
      <c r="B125" s="447" t="s">
        <v>147</v>
      </c>
      <c r="C125" s="447"/>
      <c r="D125" s="447"/>
      <c r="E125" s="447"/>
      <c r="F125" s="447"/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7"/>
      <c r="R125" s="448"/>
    </row>
    <row r="126" spans="1:18" ht="13.5" thickBot="1" x14ac:dyDescent="0.25">
      <c r="A126" s="449"/>
      <c r="B126" s="450" t="s">
        <v>99</v>
      </c>
      <c r="C126" s="452" t="s">
        <v>29</v>
      </c>
      <c r="D126" s="455" t="s">
        <v>243</v>
      </c>
      <c r="E126" s="455"/>
      <c r="F126" s="455"/>
      <c r="G126" s="455"/>
      <c r="H126" s="455"/>
      <c r="I126" s="455"/>
      <c r="J126" s="455"/>
      <c r="K126" s="455"/>
      <c r="L126" s="455"/>
      <c r="M126" s="455"/>
      <c r="N126" s="455"/>
      <c r="O126" s="456"/>
      <c r="P126" s="456"/>
      <c r="Q126" s="457"/>
      <c r="R126" s="58"/>
    </row>
    <row r="127" spans="1:18" x14ac:dyDescent="0.2">
      <c r="A127" s="449"/>
      <c r="B127" s="451"/>
      <c r="C127" s="453"/>
      <c r="D127" s="461" t="s">
        <v>53</v>
      </c>
      <c r="E127" s="462"/>
      <c r="F127" s="463"/>
      <c r="G127" s="463"/>
      <c r="H127" s="463"/>
      <c r="I127" s="463"/>
      <c r="J127" s="463"/>
      <c r="K127" s="463"/>
      <c r="L127" s="463"/>
      <c r="M127" s="463"/>
      <c r="N127" s="464"/>
      <c r="O127" s="465"/>
      <c r="P127" s="466"/>
      <c r="Q127" s="467"/>
      <c r="R127" s="59"/>
    </row>
    <row r="128" spans="1:18" x14ac:dyDescent="0.2">
      <c r="A128" s="449"/>
      <c r="B128" s="451"/>
      <c r="C128" s="453"/>
      <c r="D128" s="468" t="s">
        <v>6</v>
      </c>
      <c r="E128" s="469"/>
      <c r="F128" s="470"/>
      <c r="G128" s="470"/>
      <c r="H128" s="470"/>
      <c r="I128" s="470"/>
      <c r="J128" s="470"/>
      <c r="K128" s="470"/>
      <c r="L128" s="470"/>
      <c r="M128" s="470"/>
      <c r="N128" s="471"/>
      <c r="O128" s="472" t="s">
        <v>144</v>
      </c>
      <c r="P128" s="472"/>
      <c r="Q128" s="473"/>
      <c r="R128" s="75">
        <v>0</v>
      </c>
    </row>
    <row r="129" spans="1:18" ht="13.5" thickBot="1" x14ac:dyDescent="0.25">
      <c r="A129" s="67">
        <f>R128</f>
        <v>0</v>
      </c>
      <c r="B129" s="621"/>
      <c r="C129" s="454"/>
      <c r="D129" s="437" t="s">
        <v>8</v>
      </c>
      <c r="E129" s="438"/>
      <c r="F129" s="439"/>
      <c r="G129" s="439"/>
      <c r="H129" s="439"/>
      <c r="I129" s="439"/>
      <c r="J129" s="439"/>
      <c r="K129" s="439"/>
      <c r="L129" s="439"/>
      <c r="M129" s="439"/>
      <c r="N129" s="440"/>
      <c r="O129" s="441"/>
      <c r="P129" s="442"/>
      <c r="Q129" s="443"/>
      <c r="R129" s="60"/>
    </row>
    <row r="130" spans="1:18" s="179" customFormat="1" ht="16.5" customHeight="1" thickBot="1" x14ac:dyDescent="0.25">
      <c r="A130" s="619" t="s">
        <v>143</v>
      </c>
      <c r="B130" s="394"/>
      <c r="C130" s="394"/>
      <c r="D130" s="394"/>
      <c r="E130" s="394"/>
      <c r="F130" s="394"/>
      <c r="G130" s="394"/>
      <c r="H130" s="394"/>
      <c r="I130" s="394"/>
      <c r="J130" s="394"/>
      <c r="K130" s="394"/>
      <c r="L130" s="394"/>
      <c r="M130" s="394"/>
      <c r="N130" s="394"/>
      <c r="O130" s="394"/>
      <c r="P130" s="394"/>
      <c r="Q130" s="620"/>
      <c r="R130" s="53">
        <f>(R72+R96+R124+R128) + SUM(R100:R105)</f>
        <v>0</v>
      </c>
    </row>
    <row r="131" spans="1:18" s="178" customFormat="1" ht="15.75" customHeight="1" thickBot="1" x14ac:dyDescent="0.25">
      <c r="A131" s="444" t="s">
        <v>69</v>
      </c>
      <c r="B131" s="446" t="s">
        <v>145</v>
      </c>
      <c r="C131" s="447"/>
      <c r="D131" s="447"/>
      <c r="E131" s="447"/>
      <c r="F131" s="447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8"/>
    </row>
    <row r="132" spans="1:18" ht="15" customHeight="1" thickBot="1" x14ac:dyDescent="0.25">
      <c r="A132" s="449"/>
      <c r="B132" s="403" t="s">
        <v>100</v>
      </c>
      <c r="C132" s="452">
        <v>757003</v>
      </c>
      <c r="D132" s="428" t="s">
        <v>123</v>
      </c>
      <c r="E132" s="429"/>
      <c r="F132" s="430"/>
      <c r="G132" s="459">
        <f>'Project Budget Overview'!D11</f>
        <v>0</v>
      </c>
      <c r="H132" s="460"/>
      <c r="I132" s="618" t="s">
        <v>17</v>
      </c>
      <c r="J132" s="426"/>
      <c r="K132" s="426"/>
      <c r="L132" s="426"/>
      <c r="M132" s="426"/>
      <c r="N132" s="426"/>
      <c r="O132" s="426"/>
      <c r="P132" s="426"/>
      <c r="Q132" s="427"/>
      <c r="R132" s="45">
        <f>R130</f>
        <v>0</v>
      </c>
    </row>
    <row r="133" spans="1:18" ht="15" customHeight="1" thickBot="1" x14ac:dyDescent="0.25">
      <c r="A133" s="449"/>
      <c r="B133" s="458"/>
      <c r="C133" s="454"/>
      <c r="D133" s="428" t="s">
        <v>156</v>
      </c>
      <c r="E133" s="429"/>
      <c r="F133" s="430"/>
      <c r="G133" s="431">
        <f>'Project Budget Overview'!D10</f>
        <v>0</v>
      </c>
      <c r="H133" s="432"/>
      <c r="I133" s="432"/>
      <c r="J133" s="433"/>
      <c r="K133" s="434" t="s">
        <v>157</v>
      </c>
      <c r="L133" s="435"/>
      <c r="M133" s="435"/>
      <c r="N133" s="435"/>
      <c r="O133" s="435"/>
      <c r="P133" s="435"/>
      <c r="Q133" s="436"/>
      <c r="R133" s="157">
        <f>R132*G132</f>
        <v>0</v>
      </c>
    </row>
    <row r="134" spans="1:18" ht="13.5" hidden="1" thickBot="1" x14ac:dyDescent="0.25">
      <c r="A134" s="98"/>
      <c r="B134" s="99"/>
      <c r="C134" s="100"/>
      <c r="D134" s="4"/>
      <c r="E134" s="4"/>
      <c r="F134" s="1"/>
      <c r="G134" s="1"/>
      <c r="H134" s="1"/>
      <c r="I134" s="1"/>
      <c r="J134" s="642"/>
      <c r="K134" s="642"/>
      <c r="L134" s="105"/>
      <c r="M134" s="643"/>
      <c r="N134" s="643"/>
      <c r="O134" s="1"/>
      <c r="P134" s="1"/>
      <c r="Q134" s="41"/>
      <c r="R134" s="46"/>
    </row>
    <row r="135" spans="1:18" ht="13.5" hidden="1" thickBot="1" x14ac:dyDescent="0.25">
      <c r="A135" s="101">
        <f>R136</f>
        <v>0</v>
      </c>
      <c r="B135" s="99"/>
      <c r="C135" s="100"/>
      <c r="D135" s="1"/>
      <c r="E135" s="1"/>
      <c r="F135" s="1"/>
      <c r="G135" s="1"/>
      <c r="H135" s="1"/>
      <c r="I135" s="1"/>
      <c r="J135" s="642"/>
      <c r="K135" s="642"/>
      <c r="L135" s="105"/>
      <c r="M135" s="643"/>
      <c r="N135" s="643"/>
      <c r="O135" s="1"/>
      <c r="P135" s="106"/>
      <c r="Q135" s="107"/>
      <c r="R135" s="102"/>
    </row>
    <row r="136" spans="1:18" ht="13.5" thickBot="1" x14ac:dyDescent="0.25">
      <c r="A136" s="76">
        <f>R136</f>
        <v>0</v>
      </c>
      <c r="B136" s="397" t="s">
        <v>141</v>
      </c>
      <c r="C136" s="395"/>
      <c r="D136" s="395"/>
      <c r="E136" s="395"/>
      <c r="F136" s="395"/>
      <c r="G136" s="395"/>
      <c r="H136" s="395"/>
      <c r="I136" s="395"/>
      <c r="J136" s="395"/>
      <c r="K136" s="395"/>
      <c r="L136" s="395"/>
      <c r="M136" s="395"/>
      <c r="N136" s="395"/>
      <c r="O136" s="395"/>
      <c r="P136" s="395"/>
      <c r="Q136" s="396"/>
      <c r="R136" s="103">
        <f>R133</f>
        <v>0</v>
      </c>
    </row>
    <row r="137" spans="1:18" s="178" customFormat="1" ht="13.5" thickBot="1" x14ac:dyDescent="0.25">
      <c r="A137" s="44"/>
      <c r="B137" s="421" t="s">
        <v>146</v>
      </c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3"/>
      <c r="R137" s="52">
        <f>SUM(R130,R136)</f>
        <v>0</v>
      </c>
    </row>
  </sheetData>
  <mergeCells count="222">
    <mergeCell ref="G5:R5"/>
    <mergeCell ref="G6:J6"/>
    <mergeCell ref="G8:J8"/>
    <mergeCell ref="G10:J10"/>
    <mergeCell ref="G12:J12"/>
    <mergeCell ref="G14:J14"/>
    <mergeCell ref="G16:J16"/>
    <mergeCell ref="G18:J18"/>
    <mergeCell ref="G20:J20"/>
    <mergeCell ref="D15:K15"/>
    <mergeCell ref="D17:K17"/>
    <mergeCell ref="D19:K19"/>
    <mergeCell ref="D9:K9"/>
    <mergeCell ref="D11:K11"/>
    <mergeCell ref="D13:K13"/>
    <mergeCell ref="C97:C100"/>
    <mergeCell ref="A107:B108"/>
    <mergeCell ref="B97:B100"/>
    <mergeCell ref="C107:Q107"/>
    <mergeCell ref="D101:E104"/>
    <mergeCell ref="C101:C104"/>
    <mergeCell ref="A89:A96"/>
    <mergeCell ref="D94:E94"/>
    <mergeCell ref="F95:Q95"/>
    <mergeCell ref="D132:F132"/>
    <mergeCell ref="F121:Q121"/>
    <mergeCell ref="B124:Q124"/>
    <mergeCell ref="D118:E118"/>
    <mergeCell ref="D119:E119"/>
    <mergeCell ref="D120:E120"/>
    <mergeCell ref="D121:E121"/>
    <mergeCell ref="D122:E122"/>
    <mergeCell ref="D123:E123"/>
    <mergeCell ref="F122:Q122"/>
    <mergeCell ref="F123:Q123"/>
    <mergeCell ref="B125:R125"/>
    <mergeCell ref="B131:R131"/>
    <mergeCell ref="B126:B129"/>
    <mergeCell ref="C126:C129"/>
    <mergeCell ref="O127:Q127"/>
    <mergeCell ref="D128:E128"/>
    <mergeCell ref="F128:N128"/>
    <mergeCell ref="D129:E129"/>
    <mergeCell ref="F129:N129"/>
    <mergeCell ref="O129:Q129"/>
    <mergeCell ref="D117:E117"/>
    <mergeCell ref="F118:Q118"/>
    <mergeCell ref="F119:Q119"/>
    <mergeCell ref="F120:Q120"/>
    <mergeCell ref="A6:A34"/>
    <mergeCell ref="A35:A72"/>
    <mergeCell ref="D25:K25"/>
    <mergeCell ref="D66:E66"/>
    <mergeCell ref="G66:Q66"/>
    <mergeCell ref="B62:B68"/>
    <mergeCell ref="B72:Q72"/>
    <mergeCell ref="B60:Q60"/>
    <mergeCell ref="A73:A88"/>
    <mergeCell ref="G85:Q85"/>
    <mergeCell ref="F88:Q88"/>
    <mergeCell ref="D79:E79"/>
    <mergeCell ref="B82:B86"/>
    <mergeCell ref="F78:Q78"/>
    <mergeCell ref="C84:C85"/>
    <mergeCell ref="F82:Q82"/>
    <mergeCell ref="F83:Q83"/>
    <mergeCell ref="B61:Q61"/>
    <mergeCell ref="B77:B81"/>
    <mergeCell ref="D73:R73"/>
    <mergeCell ref="D87:E87"/>
    <mergeCell ref="F87:Q87"/>
    <mergeCell ref="F79:Q79"/>
    <mergeCell ref="D80:E80"/>
    <mergeCell ref="A1:R1"/>
    <mergeCell ref="A2:B2"/>
    <mergeCell ref="C2:I2"/>
    <mergeCell ref="D4:J4"/>
    <mergeCell ref="L2:R2"/>
    <mergeCell ref="A3:B3"/>
    <mergeCell ref="C3:F3"/>
    <mergeCell ref="L3:N3"/>
    <mergeCell ref="O3:Q3"/>
    <mergeCell ref="G3:K3"/>
    <mergeCell ref="G68:Q68"/>
    <mergeCell ref="D67:E67"/>
    <mergeCell ref="G67:Q67"/>
    <mergeCell ref="F81:Q81"/>
    <mergeCell ref="B70:Q70"/>
    <mergeCell ref="C71:Q71"/>
    <mergeCell ref="C68:E68"/>
    <mergeCell ref="I59:R59"/>
    <mergeCell ref="F80:Q80"/>
    <mergeCell ref="D74:E74"/>
    <mergeCell ref="D88:E88"/>
    <mergeCell ref="D91:E91"/>
    <mergeCell ref="F109:Q109"/>
    <mergeCell ref="D113:E113"/>
    <mergeCell ref="D114:E114"/>
    <mergeCell ref="F113:Q113"/>
    <mergeCell ref="F114:Q114"/>
    <mergeCell ref="F90:Q90"/>
    <mergeCell ref="F94:Q94"/>
    <mergeCell ref="F91:Q91"/>
    <mergeCell ref="F92:Q92"/>
    <mergeCell ref="F93:Q93"/>
    <mergeCell ref="F89:Q89"/>
    <mergeCell ref="D93:E93"/>
    <mergeCell ref="D92:E92"/>
    <mergeCell ref="D90:E90"/>
    <mergeCell ref="D89:E89"/>
    <mergeCell ref="D95:E95"/>
    <mergeCell ref="D111:E111"/>
    <mergeCell ref="D112:E112"/>
    <mergeCell ref="F105:Q105"/>
    <mergeCell ref="B96:Q96"/>
    <mergeCell ref="D109:E109"/>
    <mergeCell ref="D110:E110"/>
    <mergeCell ref="B137:Q137"/>
    <mergeCell ref="A130:Q130"/>
    <mergeCell ref="A125:A128"/>
    <mergeCell ref="B136:Q136"/>
    <mergeCell ref="O128:Q128"/>
    <mergeCell ref="J135:K135"/>
    <mergeCell ref="G133:J133"/>
    <mergeCell ref="K133:Q133"/>
    <mergeCell ref="D97:E100"/>
    <mergeCell ref="G132:H132"/>
    <mergeCell ref="M134:N134"/>
    <mergeCell ref="A131:A133"/>
    <mergeCell ref="C132:C133"/>
    <mergeCell ref="B132:B133"/>
    <mergeCell ref="M135:N135"/>
    <mergeCell ref="J134:K134"/>
    <mergeCell ref="A97:A99"/>
    <mergeCell ref="D133:F133"/>
    <mergeCell ref="I132:Q132"/>
    <mergeCell ref="D126:N126"/>
    <mergeCell ref="O126:Q126"/>
    <mergeCell ref="D127:E127"/>
    <mergeCell ref="D116:E116"/>
    <mergeCell ref="F127:N127"/>
    <mergeCell ref="A119:A124"/>
    <mergeCell ref="A101:A103"/>
    <mergeCell ref="A109:A118"/>
    <mergeCell ref="F116:Q116"/>
    <mergeCell ref="F117:Q117"/>
    <mergeCell ref="F86:Q86"/>
    <mergeCell ref="D86:E86"/>
    <mergeCell ref="D82:E82"/>
    <mergeCell ref="D84:E85"/>
    <mergeCell ref="D83:E83"/>
    <mergeCell ref="F84:Q84"/>
    <mergeCell ref="B106:Q106"/>
    <mergeCell ref="D105:E105"/>
    <mergeCell ref="C108:Q108"/>
    <mergeCell ref="D115:E115"/>
    <mergeCell ref="F115:Q115"/>
    <mergeCell ref="B101:B104"/>
    <mergeCell ref="F110:Q110"/>
    <mergeCell ref="F111:Q111"/>
    <mergeCell ref="F112:Q112"/>
    <mergeCell ref="F97:Q99"/>
    <mergeCell ref="F100:Q100"/>
    <mergeCell ref="F101:Q103"/>
    <mergeCell ref="F104:Q104"/>
    <mergeCell ref="D75:E75"/>
    <mergeCell ref="D76:E76"/>
    <mergeCell ref="D77:E77"/>
    <mergeCell ref="F77:Q77"/>
    <mergeCell ref="F76:Q76"/>
    <mergeCell ref="D81:E81"/>
    <mergeCell ref="D78:E78"/>
    <mergeCell ref="F74:Q74"/>
    <mergeCell ref="F75:Q75"/>
    <mergeCell ref="D69:Q69"/>
    <mergeCell ref="D62:R62"/>
    <mergeCell ref="D63:E63"/>
    <mergeCell ref="G63:Q63"/>
    <mergeCell ref="D64:E64"/>
    <mergeCell ref="G64:Q64"/>
    <mergeCell ref="D65:E65"/>
    <mergeCell ref="G65:Q65"/>
    <mergeCell ref="D21:K21"/>
    <mergeCell ref="D23:K23"/>
    <mergeCell ref="G22:J22"/>
    <mergeCell ref="G24:J24"/>
    <mergeCell ref="D46:R46"/>
    <mergeCell ref="D41:K41"/>
    <mergeCell ref="D43:K43"/>
    <mergeCell ref="D45:K45"/>
    <mergeCell ref="D48:K48"/>
    <mergeCell ref="G26:J26"/>
    <mergeCell ref="G28:J28"/>
    <mergeCell ref="G47:J47"/>
    <mergeCell ref="G30:J30"/>
    <mergeCell ref="G32:J32"/>
    <mergeCell ref="G34:J34"/>
    <mergeCell ref="D27:K27"/>
    <mergeCell ref="D29:K29"/>
    <mergeCell ref="D31:K31"/>
    <mergeCell ref="D33:K33"/>
    <mergeCell ref="D35:K35"/>
    <mergeCell ref="D50:K50"/>
    <mergeCell ref="D52:K52"/>
    <mergeCell ref="D54:K54"/>
    <mergeCell ref="B59:D59"/>
    <mergeCell ref="D37:K37"/>
    <mergeCell ref="D39:K39"/>
    <mergeCell ref="G36:J36"/>
    <mergeCell ref="G38:J38"/>
    <mergeCell ref="G40:J40"/>
    <mergeCell ref="G42:J42"/>
    <mergeCell ref="G44:J44"/>
    <mergeCell ref="G55:J55"/>
    <mergeCell ref="G57:J57"/>
    <mergeCell ref="G49:J49"/>
    <mergeCell ref="G51:J51"/>
    <mergeCell ref="D56:K56"/>
    <mergeCell ref="D58:K58"/>
    <mergeCell ref="G53:J53"/>
    <mergeCell ref="B6:B54"/>
    <mergeCell ref="D7:K7"/>
  </mergeCells>
  <phoneticPr fontId="0" type="noConversion"/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37"/>
  <sheetViews>
    <sheetView topLeftCell="A79" zoomScaleNormal="100" workbookViewId="0">
      <selection activeCell="R106" sqref="R106"/>
    </sheetView>
  </sheetViews>
  <sheetFormatPr defaultColWidth="9.140625" defaultRowHeight="12.75" x14ac:dyDescent="0.2"/>
  <cols>
    <col min="1" max="1" width="20.85546875" style="180" customWidth="1"/>
    <col min="2" max="2" width="36.140625" style="176" customWidth="1"/>
    <col min="3" max="3" width="16.5703125" style="176" customWidth="1"/>
    <col min="4" max="4" width="3.5703125" style="181" customWidth="1"/>
    <col min="5" max="5" width="5.140625" style="176" customWidth="1"/>
    <col min="6" max="6" width="6.140625" style="176" customWidth="1"/>
    <col min="7" max="7" width="6" style="176" customWidth="1"/>
    <col min="8" max="8" width="9.140625" style="176" customWidth="1"/>
    <col min="9" max="9" width="9.140625" style="176"/>
    <col min="10" max="10" width="6.85546875" style="176" customWidth="1"/>
    <col min="11" max="11" width="14.140625" style="176" customWidth="1"/>
    <col min="12" max="12" width="9.140625" style="176" customWidth="1"/>
    <col min="13" max="13" width="8" style="176" customWidth="1"/>
    <col min="14" max="14" width="11.140625" style="176" bestFit="1" customWidth="1"/>
    <col min="15" max="15" width="12.5703125" style="176" customWidth="1"/>
    <col min="16" max="16" width="12.42578125" style="176" customWidth="1"/>
    <col min="17" max="17" width="13.85546875" style="176" customWidth="1"/>
    <col min="18" max="18" width="15.5703125" style="176" customWidth="1"/>
    <col min="19" max="16384" width="9.140625" style="176"/>
  </cols>
  <sheetData>
    <row r="1" spans="1:18" s="174" customFormat="1" ht="20.100000000000001" customHeight="1" thickBot="1" x14ac:dyDescent="0.3">
      <c r="A1" s="580" t="s">
        <v>25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2"/>
    </row>
    <row r="2" spans="1:18" s="174" customFormat="1" ht="20.100000000000001" customHeight="1" thickBot="1" x14ac:dyDescent="0.3">
      <c r="A2" s="583" t="s">
        <v>10</v>
      </c>
      <c r="B2" s="584"/>
      <c r="C2" s="615">
        <f>'Project Budget Overview'!D4</f>
        <v>0</v>
      </c>
      <c r="D2" s="616"/>
      <c r="E2" s="616"/>
      <c r="F2" s="616"/>
      <c r="G2" s="616"/>
      <c r="H2" s="616"/>
      <c r="I2" s="617"/>
      <c r="J2" s="69"/>
      <c r="K2" s="134" t="s">
        <v>11</v>
      </c>
      <c r="L2" s="615">
        <f>'Project Budget Overview'!D6</f>
        <v>0</v>
      </c>
      <c r="M2" s="616"/>
      <c r="N2" s="616"/>
      <c r="O2" s="616"/>
      <c r="P2" s="616"/>
      <c r="Q2" s="616"/>
      <c r="R2" s="617"/>
    </row>
    <row r="3" spans="1:18" s="174" customFormat="1" ht="20.100000000000001" customHeight="1" thickBot="1" x14ac:dyDescent="0.3">
      <c r="A3" s="583" t="s">
        <v>131</v>
      </c>
      <c r="B3" s="584"/>
      <c r="C3" s="586">
        <f>'Project Budget Overview'!D18</f>
        <v>0</v>
      </c>
      <c r="D3" s="587"/>
      <c r="E3" s="587"/>
      <c r="F3" s="588"/>
      <c r="G3" s="589" t="s">
        <v>140</v>
      </c>
      <c r="H3" s="590"/>
      <c r="I3" s="590"/>
      <c r="J3" s="590"/>
      <c r="K3" s="591"/>
      <c r="L3" s="592">
        <f>'Project Budget Overview'!E18</f>
        <v>0</v>
      </c>
      <c r="M3" s="593"/>
      <c r="N3" s="594"/>
      <c r="O3" s="583" t="s">
        <v>26</v>
      </c>
      <c r="P3" s="584"/>
      <c r="Q3" s="584"/>
      <c r="R3" s="140">
        <v>4</v>
      </c>
    </row>
    <row r="4" spans="1:18" s="175" customFormat="1" ht="39.75" customHeight="1" thickBot="1" x14ac:dyDescent="0.25">
      <c r="A4" s="72" t="s">
        <v>63</v>
      </c>
      <c r="B4" s="72" t="s">
        <v>64</v>
      </c>
      <c r="C4" s="33" t="s">
        <v>242</v>
      </c>
      <c r="D4" s="406" t="s">
        <v>23</v>
      </c>
      <c r="E4" s="407"/>
      <c r="F4" s="407"/>
      <c r="G4" s="407"/>
      <c r="H4" s="407"/>
      <c r="I4" s="407"/>
      <c r="J4" s="409"/>
      <c r="K4" s="33" t="s">
        <v>20</v>
      </c>
      <c r="L4" s="73" t="s">
        <v>128</v>
      </c>
      <c r="M4" s="73" t="s">
        <v>21</v>
      </c>
      <c r="N4" s="73" t="s">
        <v>19</v>
      </c>
      <c r="O4" s="74" t="s">
        <v>14</v>
      </c>
      <c r="P4" s="74" t="s">
        <v>15</v>
      </c>
      <c r="Q4" s="33" t="s">
        <v>13</v>
      </c>
      <c r="R4" s="74" t="s">
        <v>12</v>
      </c>
    </row>
    <row r="5" spans="1:18" ht="24.75" customHeight="1" thickBot="1" x14ac:dyDescent="0.25">
      <c r="A5" s="36"/>
      <c r="B5" s="37"/>
      <c r="C5" s="244" t="s">
        <v>129</v>
      </c>
      <c r="D5" s="246"/>
      <c r="E5" s="258" t="s">
        <v>253</v>
      </c>
      <c r="F5" s="258" t="s">
        <v>252</v>
      </c>
      <c r="G5" s="595" t="s">
        <v>278</v>
      </c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8"/>
    </row>
    <row r="6" spans="1:18" ht="23.1" customHeight="1" thickBot="1" x14ac:dyDescent="0.25">
      <c r="A6" s="490" t="s">
        <v>228</v>
      </c>
      <c r="B6" s="568" t="s">
        <v>70</v>
      </c>
      <c r="C6" s="218" t="s">
        <v>201</v>
      </c>
      <c r="D6" s="236" t="s">
        <v>0</v>
      </c>
      <c r="E6" s="254">
        <v>0</v>
      </c>
      <c r="F6" s="249">
        <v>0</v>
      </c>
      <c r="G6" s="372">
        <f>'Project Budget Overview'!B24</f>
        <v>0</v>
      </c>
      <c r="H6" s="373"/>
      <c r="I6" s="373"/>
      <c r="J6" s="374"/>
      <c r="K6" s="173">
        <f>'Proposal Budget Year 3'!K6*1.03</f>
        <v>0</v>
      </c>
      <c r="L6" s="182"/>
      <c r="M6" s="183"/>
      <c r="N6" s="182"/>
      <c r="O6" s="5">
        <f>K6*L6</f>
        <v>0</v>
      </c>
      <c r="P6" s="6">
        <f>K6*M6</f>
        <v>0</v>
      </c>
      <c r="Q6" s="7">
        <f>((K6/19.5)*6.6)*N6</f>
        <v>0</v>
      </c>
      <c r="R6" s="8">
        <f t="shared" ref="R6:R58" si="0">SUM(O6:Q6)</f>
        <v>0</v>
      </c>
    </row>
    <row r="7" spans="1:18" ht="23.1" customHeight="1" thickBot="1" x14ac:dyDescent="0.25">
      <c r="A7" s="491"/>
      <c r="B7" s="569"/>
      <c r="C7" s="219" t="s">
        <v>24</v>
      </c>
      <c r="D7" s="378" t="s">
        <v>233</v>
      </c>
      <c r="E7" s="379"/>
      <c r="F7" s="379"/>
      <c r="G7" s="380"/>
      <c r="H7" s="380"/>
      <c r="I7" s="380"/>
      <c r="J7" s="380"/>
      <c r="K7" s="380"/>
      <c r="L7" s="184">
        <f>L6*12</f>
        <v>0</v>
      </c>
      <c r="M7" s="185">
        <f>M6*9</f>
        <v>0</v>
      </c>
      <c r="N7" s="186">
        <f>N6*3</f>
        <v>0</v>
      </c>
      <c r="O7" s="10">
        <f>O6*0.2826</f>
        <v>0</v>
      </c>
      <c r="P7" s="11">
        <f>P6*0.2826</f>
        <v>0</v>
      </c>
      <c r="Q7" s="12">
        <f>Q6*0.2826</f>
        <v>0</v>
      </c>
      <c r="R7" s="13">
        <f t="shared" si="0"/>
        <v>0</v>
      </c>
    </row>
    <row r="8" spans="1:18" ht="23.1" customHeight="1" thickBot="1" x14ac:dyDescent="0.25">
      <c r="A8" s="491"/>
      <c r="B8" s="569"/>
      <c r="C8" s="218" t="s">
        <v>201</v>
      </c>
      <c r="D8" s="161" t="s">
        <v>1</v>
      </c>
      <c r="E8" s="254">
        <v>0</v>
      </c>
      <c r="F8" s="249">
        <v>0</v>
      </c>
      <c r="G8" s="373">
        <f>'Project Budget Overview'!B25</f>
        <v>0</v>
      </c>
      <c r="H8" s="373"/>
      <c r="I8" s="373"/>
      <c r="J8" s="374"/>
      <c r="K8" s="173">
        <f>'Proposal Budget Year 3'!K8*1.03</f>
        <v>0</v>
      </c>
      <c r="L8" s="182"/>
      <c r="M8" s="183"/>
      <c r="N8" s="182"/>
      <c r="O8" s="5">
        <f>K8*L8</f>
        <v>0</v>
      </c>
      <c r="P8" s="6">
        <f>K8*M8</f>
        <v>0</v>
      </c>
      <c r="Q8" s="7">
        <f>((K8/19.5)*6.6)*N8</f>
        <v>0</v>
      </c>
      <c r="R8" s="9">
        <f t="shared" si="0"/>
        <v>0</v>
      </c>
    </row>
    <row r="9" spans="1:18" ht="23.1" customHeight="1" thickBot="1" x14ac:dyDescent="0.25">
      <c r="A9" s="491"/>
      <c r="B9" s="569"/>
      <c r="C9" s="219" t="s">
        <v>24</v>
      </c>
      <c r="D9" s="378" t="s">
        <v>233</v>
      </c>
      <c r="E9" s="379"/>
      <c r="F9" s="379"/>
      <c r="G9" s="380"/>
      <c r="H9" s="380"/>
      <c r="I9" s="380"/>
      <c r="J9" s="380"/>
      <c r="K9" s="380"/>
      <c r="L9" s="184">
        <f>L8*12</f>
        <v>0</v>
      </c>
      <c r="M9" s="185">
        <f>M8*9</f>
        <v>0</v>
      </c>
      <c r="N9" s="186">
        <f>N8*3</f>
        <v>0</v>
      </c>
      <c r="O9" s="10">
        <f>O8*0.2826</f>
        <v>0</v>
      </c>
      <c r="P9" s="11">
        <f>P8*0.2826</f>
        <v>0</v>
      </c>
      <c r="Q9" s="12">
        <f>Q8*0.2826</f>
        <v>0</v>
      </c>
      <c r="R9" s="14">
        <f t="shared" si="0"/>
        <v>0</v>
      </c>
    </row>
    <row r="10" spans="1:18" ht="23.1" customHeight="1" thickBot="1" x14ac:dyDescent="0.25">
      <c r="A10" s="491"/>
      <c r="B10" s="569"/>
      <c r="C10" s="218" t="s">
        <v>201</v>
      </c>
      <c r="D10" s="161" t="s">
        <v>2</v>
      </c>
      <c r="E10" s="254">
        <v>0</v>
      </c>
      <c r="F10" s="249">
        <v>0</v>
      </c>
      <c r="G10" s="373">
        <f>'Project Budget Overview'!B26</f>
        <v>0</v>
      </c>
      <c r="H10" s="373"/>
      <c r="I10" s="373"/>
      <c r="J10" s="374"/>
      <c r="K10" s="173">
        <f>'Proposal Budget Year 3'!K10*1.03</f>
        <v>0</v>
      </c>
      <c r="L10" s="182"/>
      <c r="M10" s="183"/>
      <c r="N10" s="182"/>
      <c r="O10" s="5">
        <f>K10*L10</f>
        <v>0</v>
      </c>
      <c r="P10" s="6">
        <f>K10*M10</f>
        <v>0</v>
      </c>
      <c r="Q10" s="7">
        <f>((K10/19.5)*6.6)*N10</f>
        <v>0</v>
      </c>
      <c r="R10" s="9">
        <f t="shared" si="0"/>
        <v>0</v>
      </c>
    </row>
    <row r="11" spans="1:18" ht="23.1" customHeight="1" thickBot="1" x14ac:dyDescent="0.25">
      <c r="A11" s="491"/>
      <c r="B11" s="569"/>
      <c r="C11" s="219" t="s">
        <v>24</v>
      </c>
      <c r="D11" s="378" t="s">
        <v>233</v>
      </c>
      <c r="E11" s="379"/>
      <c r="F11" s="379"/>
      <c r="G11" s="380"/>
      <c r="H11" s="380"/>
      <c r="I11" s="380"/>
      <c r="J11" s="380"/>
      <c r="K11" s="380"/>
      <c r="L11" s="184">
        <f>L10*12</f>
        <v>0</v>
      </c>
      <c r="M11" s="185">
        <f>M10*9</f>
        <v>0</v>
      </c>
      <c r="N11" s="186">
        <f>N10*3</f>
        <v>0</v>
      </c>
      <c r="O11" s="10">
        <f>O10*0.2826</f>
        <v>0</v>
      </c>
      <c r="P11" s="11">
        <f>P10*0.2826</f>
        <v>0</v>
      </c>
      <c r="Q11" s="12">
        <f>Q10*0.2826</f>
        <v>0</v>
      </c>
      <c r="R11" s="14">
        <f t="shared" si="0"/>
        <v>0</v>
      </c>
    </row>
    <row r="12" spans="1:18" ht="23.1" customHeight="1" thickBot="1" x14ac:dyDescent="0.25">
      <c r="A12" s="491"/>
      <c r="B12" s="569"/>
      <c r="C12" s="218" t="s">
        <v>201</v>
      </c>
      <c r="D12" s="161" t="s">
        <v>3</v>
      </c>
      <c r="E12" s="254">
        <v>0</v>
      </c>
      <c r="F12" s="249">
        <v>0</v>
      </c>
      <c r="G12" s="373">
        <f>'Project Budget Overview'!B27</f>
        <v>0</v>
      </c>
      <c r="H12" s="373"/>
      <c r="I12" s="373"/>
      <c r="J12" s="374"/>
      <c r="K12" s="173">
        <f>'Proposal Budget Year 3'!K12*1.03</f>
        <v>0</v>
      </c>
      <c r="L12" s="182"/>
      <c r="M12" s="183"/>
      <c r="N12" s="182"/>
      <c r="O12" s="5">
        <f>K12*L12</f>
        <v>0</v>
      </c>
      <c r="P12" s="6">
        <f>K12*M12</f>
        <v>0</v>
      </c>
      <c r="Q12" s="7">
        <f>((K12/19.5)*6.6)*N12</f>
        <v>0</v>
      </c>
      <c r="R12" s="9">
        <f t="shared" si="0"/>
        <v>0</v>
      </c>
    </row>
    <row r="13" spans="1:18" ht="23.1" customHeight="1" thickBot="1" x14ac:dyDescent="0.25">
      <c r="A13" s="491"/>
      <c r="B13" s="569"/>
      <c r="C13" s="219" t="s">
        <v>24</v>
      </c>
      <c r="D13" s="378" t="s">
        <v>233</v>
      </c>
      <c r="E13" s="379"/>
      <c r="F13" s="379"/>
      <c r="G13" s="380"/>
      <c r="H13" s="380"/>
      <c r="I13" s="380"/>
      <c r="J13" s="380"/>
      <c r="K13" s="380"/>
      <c r="L13" s="184">
        <f>L12*12</f>
        <v>0</v>
      </c>
      <c r="M13" s="185">
        <f>M12*9</f>
        <v>0</v>
      </c>
      <c r="N13" s="186">
        <f>N12*3</f>
        <v>0</v>
      </c>
      <c r="O13" s="10">
        <f>O12*0.2826</f>
        <v>0</v>
      </c>
      <c r="P13" s="11">
        <f>P12*0.2826</f>
        <v>0</v>
      </c>
      <c r="Q13" s="12">
        <f>Q12*0.2826</f>
        <v>0</v>
      </c>
      <c r="R13" s="14">
        <f t="shared" si="0"/>
        <v>0</v>
      </c>
    </row>
    <row r="14" spans="1:18" ht="22.5" customHeight="1" thickBot="1" x14ac:dyDescent="0.25">
      <c r="A14" s="491"/>
      <c r="B14" s="569"/>
      <c r="C14" s="218" t="s">
        <v>201</v>
      </c>
      <c r="D14" s="161" t="s">
        <v>4</v>
      </c>
      <c r="E14" s="254">
        <v>0</v>
      </c>
      <c r="F14" s="249">
        <v>0</v>
      </c>
      <c r="G14" s="372">
        <f>'Project Budget Overview'!B28</f>
        <v>0</v>
      </c>
      <c r="H14" s="373"/>
      <c r="I14" s="373"/>
      <c r="J14" s="374"/>
      <c r="K14" s="173">
        <f>'Proposal Budget Year 3'!K14*1.03</f>
        <v>0</v>
      </c>
      <c r="L14" s="182"/>
      <c r="M14" s="183"/>
      <c r="N14" s="182"/>
      <c r="O14" s="5">
        <f>K14*L14</f>
        <v>0</v>
      </c>
      <c r="P14" s="6">
        <f>K14*M14</f>
        <v>0</v>
      </c>
      <c r="Q14" s="7">
        <f>((K14/19.5)*6.6)*N14</f>
        <v>0</v>
      </c>
      <c r="R14" s="9">
        <f t="shared" si="0"/>
        <v>0</v>
      </c>
    </row>
    <row r="15" spans="1:18" ht="23.1" customHeight="1" thickBot="1" x14ac:dyDescent="0.25">
      <c r="A15" s="491"/>
      <c r="B15" s="569"/>
      <c r="C15" s="219" t="s">
        <v>24</v>
      </c>
      <c r="D15" s="378" t="s">
        <v>233</v>
      </c>
      <c r="E15" s="379"/>
      <c r="F15" s="379"/>
      <c r="G15" s="380"/>
      <c r="H15" s="380"/>
      <c r="I15" s="380"/>
      <c r="J15" s="380"/>
      <c r="K15" s="380"/>
      <c r="L15" s="184">
        <f>L14*12</f>
        <v>0</v>
      </c>
      <c r="M15" s="185">
        <f>M14*9</f>
        <v>0</v>
      </c>
      <c r="N15" s="186">
        <f>N14*3</f>
        <v>0</v>
      </c>
      <c r="O15" s="10">
        <f>O14*0.2826</f>
        <v>0</v>
      </c>
      <c r="P15" s="11">
        <f>P14*0.2826</f>
        <v>0</v>
      </c>
      <c r="Q15" s="12">
        <f>Q14*0.2826</f>
        <v>0</v>
      </c>
      <c r="R15" s="14">
        <f t="shared" si="0"/>
        <v>0</v>
      </c>
    </row>
    <row r="16" spans="1:18" ht="23.1" customHeight="1" thickBot="1" x14ac:dyDescent="0.25">
      <c r="A16" s="491"/>
      <c r="B16" s="569"/>
      <c r="C16" s="218" t="s">
        <v>201</v>
      </c>
      <c r="D16" s="161" t="s">
        <v>5</v>
      </c>
      <c r="E16" s="254">
        <v>0</v>
      </c>
      <c r="F16" s="249">
        <v>0</v>
      </c>
      <c r="G16" s="373">
        <f>'Project Budget Overview'!B29</f>
        <v>0</v>
      </c>
      <c r="H16" s="373"/>
      <c r="I16" s="373"/>
      <c r="J16" s="374"/>
      <c r="K16" s="173">
        <f>'Proposal Budget Year 3'!K16*1.03</f>
        <v>0</v>
      </c>
      <c r="L16" s="182"/>
      <c r="M16" s="183"/>
      <c r="N16" s="182"/>
      <c r="O16" s="5">
        <f>K16*L16</f>
        <v>0</v>
      </c>
      <c r="P16" s="6">
        <f>K16*M16</f>
        <v>0</v>
      </c>
      <c r="Q16" s="7">
        <f>((K16/19.5)*6.6)*N16</f>
        <v>0</v>
      </c>
      <c r="R16" s="9">
        <f t="shared" si="0"/>
        <v>0</v>
      </c>
    </row>
    <row r="17" spans="1:18" ht="23.1" customHeight="1" thickBot="1" x14ac:dyDescent="0.25">
      <c r="A17" s="491"/>
      <c r="B17" s="569"/>
      <c r="C17" s="219" t="s">
        <v>24</v>
      </c>
      <c r="D17" s="378" t="s">
        <v>233</v>
      </c>
      <c r="E17" s="379"/>
      <c r="F17" s="379"/>
      <c r="G17" s="380"/>
      <c r="H17" s="380"/>
      <c r="I17" s="380"/>
      <c r="J17" s="380"/>
      <c r="K17" s="380"/>
      <c r="L17" s="184">
        <f>L16*12</f>
        <v>0</v>
      </c>
      <c r="M17" s="185">
        <f>M16*9</f>
        <v>0</v>
      </c>
      <c r="N17" s="186">
        <f>N16*3</f>
        <v>0</v>
      </c>
      <c r="O17" s="10">
        <f>O16*0.2826</f>
        <v>0</v>
      </c>
      <c r="P17" s="11">
        <f>P16*0.2826</f>
        <v>0</v>
      </c>
      <c r="Q17" s="12">
        <f>Q16*0.2826</f>
        <v>0</v>
      </c>
      <c r="R17" s="14">
        <f t="shared" si="0"/>
        <v>0</v>
      </c>
    </row>
    <row r="18" spans="1:18" ht="23.1" customHeight="1" thickBot="1" x14ac:dyDescent="0.25">
      <c r="A18" s="491"/>
      <c r="B18" s="569"/>
      <c r="C18" s="218" t="s">
        <v>201</v>
      </c>
      <c r="D18" s="161" t="s">
        <v>214</v>
      </c>
      <c r="E18" s="254">
        <v>0</v>
      </c>
      <c r="F18" s="249">
        <v>0</v>
      </c>
      <c r="G18" s="373">
        <f>'Project Budget Overview'!B30</f>
        <v>0</v>
      </c>
      <c r="H18" s="373"/>
      <c r="I18" s="373"/>
      <c r="J18" s="374"/>
      <c r="K18" s="173">
        <f>'Proposal Budget Year 3'!K18*1.03</f>
        <v>0</v>
      </c>
      <c r="L18" s="182"/>
      <c r="M18" s="183"/>
      <c r="N18" s="182"/>
      <c r="O18" s="5">
        <f>K18*L18</f>
        <v>0</v>
      </c>
      <c r="P18" s="6">
        <f>K18*M18</f>
        <v>0</v>
      </c>
      <c r="Q18" s="7">
        <f>((K18/19.5)*6.6)*N18</f>
        <v>0</v>
      </c>
      <c r="R18" s="9">
        <f t="shared" si="0"/>
        <v>0</v>
      </c>
    </row>
    <row r="19" spans="1:18" ht="23.1" customHeight="1" thickBot="1" x14ac:dyDescent="0.25">
      <c r="A19" s="491"/>
      <c r="B19" s="569"/>
      <c r="C19" s="219" t="s">
        <v>24</v>
      </c>
      <c r="D19" s="378" t="s">
        <v>233</v>
      </c>
      <c r="E19" s="379"/>
      <c r="F19" s="379"/>
      <c r="G19" s="380"/>
      <c r="H19" s="380"/>
      <c r="I19" s="380"/>
      <c r="J19" s="380"/>
      <c r="K19" s="380"/>
      <c r="L19" s="184">
        <f>L18*12</f>
        <v>0</v>
      </c>
      <c r="M19" s="185">
        <f>M18*9</f>
        <v>0</v>
      </c>
      <c r="N19" s="186">
        <f>N18*3</f>
        <v>0</v>
      </c>
      <c r="O19" s="10">
        <f>O18*0.2826</f>
        <v>0</v>
      </c>
      <c r="P19" s="11">
        <f>P18*0.2826</f>
        <v>0</v>
      </c>
      <c r="Q19" s="12">
        <f>Q18*0.2826</f>
        <v>0</v>
      </c>
      <c r="R19" s="14">
        <f t="shared" si="0"/>
        <v>0</v>
      </c>
    </row>
    <row r="20" spans="1:18" ht="23.1" customHeight="1" thickBot="1" x14ac:dyDescent="0.25">
      <c r="A20" s="491"/>
      <c r="B20" s="569"/>
      <c r="C20" s="218" t="s">
        <v>201</v>
      </c>
      <c r="D20" s="161" t="s">
        <v>215</v>
      </c>
      <c r="E20" s="254">
        <v>0</v>
      </c>
      <c r="F20" s="249">
        <v>0</v>
      </c>
      <c r="G20" s="372">
        <f>'Project Budget Overview'!B31</f>
        <v>0</v>
      </c>
      <c r="H20" s="373"/>
      <c r="I20" s="373"/>
      <c r="J20" s="374"/>
      <c r="K20" s="173">
        <f>'Proposal Budget Year 3'!K20*1.03</f>
        <v>0</v>
      </c>
      <c r="L20" s="182"/>
      <c r="M20" s="183"/>
      <c r="N20" s="182"/>
      <c r="O20" s="5">
        <f>K20*L20</f>
        <v>0</v>
      </c>
      <c r="P20" s="6">
        <f>K20*M20</f>
        <v>0</v>
      </c>
      <c r="Q20" s="7">
        <f>((K20/19.5)*6.6)*N20</f>
        <v>0</v>
      </c>
      <c r="R20" s="9">
        <f t="shared" si="0"/>
        <v>0</v>
      </c>
    </row>
    <row r="21" spans="1:18" ht="23.1" customHeight="1" thickBot="1" x14ac:dyDescent="0.25">
      <c r="A21" s="491"/>
      <c r="B21" s="569"/>
      <c r="C21" s="219" t="s">
        <v>24</v>
      </c>
      <c r="D21" s="378" t="s">
        <v>233</v>
      </c>
      <c r="E21" s="379"/>
      <c r="F21" s="379"/>
      <c r="G21" s="380"/>
      <c r="H21" s="380"/>
      <c r="I21" s="380"/>
      <c r="J21" s="380"/>
      <c r="K21" s="380"/>
      <c r="L21" s="184">
        <f>L20*12</f>
        <v>0</v>
      </c>
      <c r="M21" s="185">
        <f>M20*9</f>
        <v>0</v>
      </c>
      <c r="N21" s="186">
        <f>N20*3</f>
        <v>0</v>
      </c>
      <c r="O21" s="10">
        <f>O20*0.2826</f>
        <v>0</v>
      </c>
      <c r="P21" s="11">
        <f>P20*0.2826</f>
        <v>0</v>
      </c>
      <c r="Q21" s="12">
        <f>Q20*0.2826</f>
        <v>0</v>
      </c>
      <c r="R21" s="14">
        <f t="shared" si="0"/>
        <v>0</v>
      </c>
    </row>
    <row r="22" spans="1:18" ht="23.1" customHeight="1" thickBot="1" x14ac:dyDescent="0.25">
      <c r="A22" s="491"/>
      <c r="B22" s="569"/>
      <c r="C22" s="218" t="s">
        <v>201</v>
      </c>
      <c r="D22" s="161" t="s">
        <v>216</v>
      </c>
      <c r="E22" s="254">
        <v>0</v>
      </c>
      <c r="F22" s="249">
        <v>0</v>
      </c>
      <c r="G22" s="372">
        <f>'Project Budget Overview'!B32</f>
        <v>0</v>
      </c>
      <c r="H22" s="373"/>
      <c r="I22" s="373"/>
      <c r="J22" s="374"/>
      <c r="K22" s="173">
        <f>'Proposal Budget Year 3'!K22*1.03</f>
        <v>0</v>
      </c>
      <c r="L22" s="182"/>
      <c r="M22" s="183"/>
      <c r="N22" s="182"/>
      <c r="O22" s="5">
        <f>K22*L22</f>
        <v>0</v>
      </c>
      <c r="P22" s="6">
        <f>K22*M22</f>
        <v>0</v>
      </c>
      <c r="Q22" s="7">
        <f>((K22/19.5)*6.6)*N22</f>
        <v>0</v>
      </c>
      <c r="R22" s="9">
        <f t="shared" si="0"/>
        <v>0</v>
      </c>
    </row>
    <row r="23" spans="1:18" ht="23.1" customHeight="1" thickBot="1" x14ac:dyDescent="0.25">
      <c r="A23" s="491"/>
      <c r="B23" s="569"/>
      <c r="C23" s="219" t="s">
        <v>24</v>
      </c>
      <c r="D23" s="378" t="s">
        <v>233</v>
      </c>
      <c r="E23" s="379"/>
      <c r="F23" s="379"/>
      <c r="G23" s="380"/>
      <c r="H23" s="380"/>
      <c r="I23" s="380"/>
      <c r="J23" s="380"/>
      <c r="K23" s="380"/>
      <c r="L23" s="184">
        <f>L22*12</f>
        <v>0</v>
      </c>
      <c r="M23" s="185">
        <f>M22*9</f>
        <v>0</v>
      </c>
      <c r="N23" s="186">
        <f>N22*3</f>
        <v>0</v>
      </c>
      <c r="O23" s="10">
        <f>O22*0.2826</f>
        <v>0</v>
      </c>
      <c r="P23" s="11">
        <f>P22*0.2826</f>
        <v>0</v>
      </c>
      <c r="Q23" s="12">
        <f>Q22*0.2826</f>
        <v>0</v>
      </c>
      <c r="R23" s="14">
        <f t="shared" si="0"/>
        <v>0</v>
      </c>
    </row>
    <row r="24" spans="1:18" ht="23.1" customHeight="1" thickBot="1" x14ac:dyDescent="0.25">
      <c r="A24" s="491"/>
      <c r="B24" s="569"/>
      <c r="C24" s="218" t="s">
        <v>201</v>
      </c>
      <c r="D24" s="161" t="s">
        <v>217</v>
      </c>
      <c r="E24" s="254">
        <v>0</v>
      </c>
      <c r="F24" s="249">
        <v>0</v>
      </c>
      <c r="G24" s="372">
        <f>'Project Budget Overview'!B33</f>
        <v>0</v>
      </c>
      <c r="H24" s="373"/>
      <c r="I24" s="373"/>
      <c r="J24" s="374"/>
      <c r="K24" s="173">
        <f>'Proposal Budget Year 3'!K24*1.03</f>
        <v>0</v>
      </c>
      <c r="L24" s="182"/>
      <c r="M24" s="183"/>
      <c r="N24" s="182"/>
      <c r="O24" s="5">
        <f>K24*L24</f>
        <v>0</v>
      </c>
      <c r="P24" s="6">
        <f>K24*M24</f>
        <v>0</v>
      </c>
      <c r="Q24" s="7">
        <f>((K24/19.5)*6.6)*N24</f>
        <v>0</v>
      </c>
      <c r="R24" s="9">
        <f t="shared" si="0"/>
        <v>0</v>
      </c>
    </row>
    <row r="25" spans="1:18" ht="23.1" customHeight="1" thickBot="1" x14ac:dyDescent="0.25">
      <c r="A25" s="491"/>
      <c r="B25" s="569"/>
      <c r="C25" s="219" t="s">
        <v>24</v>
      </c>
      <c r="D25" s="378" t="s">
        <v>233</v>
      </c>
      <c r="E25" s="379"/>
      <c r="F25" s="379"/>
      <c r="G25" s="380"/>
      <c r="H25" s="380"/>
      <c r="I25" s="380"/>
      <c r="J25" s="380"/>
      <c r="K25" s="380"/>
      <c r="L25" s="184">
        <f>L24*12</f>
        <v>0</v>
      </c>
      <c r="M25" s="185">
        <f>M24*9</f>
        <v>0</v>
      </c>
      <c r="N25" s="186">
        <f>N24*3</f>
        <v>0</v>
      </c>
      <c r="O25" s="10">
        <f>O24*0.2826</f>
        <v>0</v>
      </c>
      <c r="P25" s="11">
        <f>P24*0.2826</f>
        <v>0</v>
      </c>
      <c r="Q25" s="12">
        <f>Q24*0.2826</f>
        <v>0</v>
      </c>
      <c r="R25" s="14">
        <f t="shared" si="0"/>
        <v>0</v>
      </c>
    </row>
    <row r="26" spans="1:18" ht="23.1" customHeight="1" thickBot="1" x14ac:dyDescent="0.25">
      <c r="A26" s="491"/>
      <c r="B26" s="569"/>
      <c r="C26" s="218" t="s">
        <v>201</v>
      </c>
      <c r="D26" s="161" t="s">
        <v>218</v>
      </c>
      <c r="E26" s="254">
        <v>0</v>
      </c>
      <c r="F26" s="249">
        <v>0</v>
      </c>
      <c r="G26" s="372">
        <f>'Project Budget Overview'!B34</f>
        <v>0</v>
      </c>
      <c r="H26" s="373"/>
      <c r="I26" s="373"/>
      <c r="J26" s="374"/>
      <c r="K26" s="173">
        <f>'Proposal Budget Year 3'!K26*1.03</f>
        <v>0</v>
      </c>
      <c r="L26" s="182"/>
      <c r="M26" s="183"/>
      <c r="N26" s="182"/>
      <c r="O26" s="5">
        <f>K26*L26</f>
        <v>0</v>
      </c>
      <c r="P26" s="6">
        <f>K26*M26</f>
        <v>0</v>
      </c>
      <c r="Q26" s="7">
        <f>((K26/19.5)*6.6)*N26</f>
        <v>0</v>
      </c>
      <c r="R26" s="9">
        <f t="shared" si="0"/>
        <v>0</v>
      </c>
    </row>
    <row r="27" spans="1:18" ht="23.1" customHeight="1" thickBot="1" x14ac:dyDescent="0.25">
      <c r="A27" s="491"/>
      <c r="B27" s="569"/>
      <c r="C27" s="219" t="s">
        <v>24</v>
      </c>
      <c r="D27" s="378" t="s">
        <v>233</v>
      </c>
      <c r="E27" s="379"/>
      <c r="F27" s="379"/>
      <c r="G27" s="380"/>
      <c r="H27" s="380"/>
      <c r="I27" s="380"/>
      <c r="J27" s="380"/>
      <c r="K27" s="380"/>
      <c r="L27" s="184">
        <f>L26*12</f>
        <v>0</v>
      </c>
      <c r="M27" s="185">
        <f>M26*9</f>
        <v>0</v>
      </c>
      <c r="N27" s="186">
        <f>N26*3</f>
        <v>0</v>
      </c>
      <c r="O27" s="10">
        <f>O26*0.2826</f>
        <v>0</v>
      </c>
      <c r="P27" s="11">
        <f>P26*0.2826</f>
        <v>0</v>
      </c>
      <c r="Q27" s="12">
        <f>Q26*0.2826</f>
        <v>0</v>
      </c>
      <c r="R27" s="14">
        <f t="shared" si="0"/>
        <v>0</v>
      </c>
    </row>
    <row r="28" spans="1:18" ht="23.1" customHeight="1" thickBot="1" x14ac:dyDescent="0.25">
      <c r="A28" s="491"/>
      <c r="B28" s="569"/>
      <c r="C28" s="218" t="s">
        <v>201</v>
      </c>
      <c r="D28" s="161" t="s">
        <v>219</v>
      </c>
      <c r="E28" s="254">
        <v>0</v>
      </c>
      <c r="F28" s="249">
        <v>0</v>
      </c>
      <c r="G28" s="372">
        <f>'Project Budget Overview'!B35</f>
        <v>0</v>
      </c>
      <c r="H28" s="373"/>
      <c r="I28" s="373"/>
      <c r="J28" s="374"/>
      <c r="K28" s="173">
        <f>'Proposal Budget Year 3'!K28*1.03</f>
        <v>0</v>
      </c>
      <c r="L28" s="182"/>
      <c r="M28" s="183"/>
      <c r="N28" s="182"/>
      <c r="O28" s="5">
        <f>K28*L28</f>
        <v>0</v>
      </c>
      <c r="P28" s="6">
        <f>K28*M28</f>
        <v>0</v>
      </c>
      <c r="Q28" s="7">
        <f>((K28/19.5)*6.6)*N28</f>
        <v>0</v>
      </c>
      <c r="R28" s="9">
        <f t="shared" si="0"/>
        <v>0</v>
      </c>
    </row>
    <row r="29" spans="1:18" ht="23.1" customHeight="1" thickBot="1" x14ac:dyDescent="0.25">
      <c r="A29" s="491"/>
      <c r="B29" s="569"/>
      <c r="C29" s="219" t="s">
        <v>24</v>
      </c>
      <c r="D29" s="378" t="s">
        <v>233</v>
      </c>
      <c r="E29" s="379"/>
      <c r="F29" s="379"/>
      <c r="G29" s="380"/>
      <c r="H29" s="380"/>
      <c r="I29" s="380"/>
      <c r="J29" s="380"/>
      <c r="K29" s="380"/>
      <c r="L29" s="184">
        <f>L28*12</f>
        <v>0</v>
      </c>
      <c r="M29" s="185">
        <f>M28*9</f>
        <v>0</v>
      </c>
      <c r="N29" s="186">
        <f>N28*3</f>
        <v>0</v>
      </c>
      <c r="O29" s="10">
        <f>O28*0.2826</f>
        <v>0</v>
      </c>
      <c r="P29" s="11">
        <f>P28*0.2826</f>
        <v>0</v>
      </c>
      <c r="Q29" s="12">
        <f>Q28*0.2826</f>
        <v>0</v>
      </c>
      <c r="R29" s="14">
        <f t="shared" si="0"/>
        <v>0</v>
      </c>
    </row>
    <row r="30" spans="1:18" ht="23.1" customHeight="1" thickBot="1" x14ac:dyDescent="0.25">
      <c r="A30" s="491"/>
      <c r="B30" s="569"/>
      <c r="C30" s="218" t="s">
        <v>201</v>
      </c>
      <c r="D30" s="161" t="s">
        <v>220</v>
      </c>
      <c r="E30" s="254">
        <v>0</v>
      </c>
      <c r="F30" s="249">
        <v>0</v>
      </c>
      <c r="G30" s="372">
        <f>'Project Budget Overview'!B36</f>
        <v>0</v>
      </c>
      <c r="H30" s="373"/>
      <c r="I30" s="373"/>
      <c r="J30" s="374"/>
      <c r="K30" s="173">
        <f>'Proposal Budget Year 3'!K30*1.03</f>
        <v>0</v>
      </c>
      <c r="L30" s="182"/>
      <c r="M30" s="183"/>
      <c r="N30" s="182"/>
      <c r="O30" s="5">
        <f>K30*L30</f>
        <v>0</v>
      </c>
      <c r="P30" s="6">
        <f>K30*M30</f>
        <v>0</v>
      </c>
      <c r="Q30" s="7">
        <f>((K30/19.5)*6.6)*N30</f>
        <v>0</v>
      </c>
      <c r="R30" s="9">
        <f t="shared" si="0"/>
        <v>0</v>
      </c>
    </row>
    <row r="31" spans="1:18" ht="23.1" customHeight="1" thickBot="1" x14ac:dyDescent="0.25">
      <c r="A31" s="491"/>
      <c r="B31" s="569"/>
      <c r="C31" s="219" t="s">
        <v>24</v>
      </c>
      <c r="D31" s="378" t="s">
        <v>233</v>
      </c>
      <c r="E31" s="379"/>
      <c r="F31" s="379"/>
      <c r="G31" s="380"/>
      <c r="H31" s="380"/>
      <c r="I31" s="380"/>
      <c r="J31" s="380"/>
      <c r="K31" s="380"/>
      <c r="L31" s="184">
        <f>L30*12</f>
        <v>0</v>
      </c>
      <c r="M31" s="185">
        <f>M30*9</f>
        <v>0</v>
      </c>
      <c r="N31" s="186">
        <f>N30*3</f>
        <v>0</v>
      </c>
      <c r="O31" s="10">
        <f>O30*0.2826</f>
        <v>0</v>
      </c>
      <c r="P31" s="11">
        <f>P30*0.2826</f>
        <v>0</v>
      </c>
      <c r="Q31" s="12">
        <f>Q30*0.2826</f>
        <v>0</v>
      </c>
      <c r="R31" s="14">
        <f t="shared" si="0"/>
        <v>0</v>
      </c>
    </row>
    <row r="32" spans="1:18" ht="23.1" customHeight="1" thickBot="1" x14ac:dyDescent="0.25">
      <c r="A32" s="491"/>
      <c r="B32" s="569"/>
      <c r="C32" s="218" t="s">
        <v>201</v>
      </c>
      <c r="D32" s="161" t="s">
        <v>221</v>
      </c>
      <c r="E32" s="254">
        <v>0</v>
      </c>
      <c r="F32" s="249">
        <v>0</v>
      </c>
      <c r="G32" s="372">
        <f>'Project Budget Overview'!B37</f>
        <v>0</v>
      </c>
      <c r="H32" s="373"/>
      <c r="I32" s="373"/>
      <c r="J32" s="374"/>
      <c r="K32" s="173">
        <f>'Proposal Budget Year 3'!K32*1.03</f>
        <v>0</v>
      </c>
      <c r="L32" s="182"/>
      <c r="M32" s="183"/>
      <c r="N32" s="182"/>
      <c r="O32" s="5">
        <f>K32*L32</f>
        <v>0</v>
      </c>
      <c r="P32" s="6">
        <f>K32*M32</f>
        <v>0</v>
      </c>
      <c r="Q32" s="7">
        <f>((K32/19.5)*6.6)*N32</f>
        <v>0</v>
      </c>
      <c r="R32" s="9">
        <f t="shared" si="0"/>
        <v>0</v>
      </c>
    </row>
    <row r="33" spans="1:18" ht="23.1" customHeight="1" thickBot="1" x14ac:dyDescent="0.25">
      <c r="A33" s="491"/>
      <c r="B33" s="569"/>
      <c r="C33" s="219" t="s">
        <v>24</v>
      </c>
      <c r="D33" s="378" t="s">
        <v>233</v>
      </c>
      <c r="E33" s="379"/>
      <c r="F33" s="379"/>
      <c r="G33" s="380"/>
      <c r="H33" s="380"/>
      <c r="I33" s="380"/>
      <c r="J33" s="380"/>
      <c r="K33" s="380"/>
      <c r="L33" s="184">
        <f>L32*12</f>
        <v>0</v>
      </c>
      <c r="M33" s="185">
        <f>M32*9</f>
        <v>0</v>
      </c>
      <c r="N33" s="186">
        <f>N32*3</f>
        <v>0</v>
      </c>
      <c r="O33" s="10">
        <f>O32*0.2826</f>
        <v>0</v>
      </c>
      <c r="P33" s="11">
        <f>P32*0.2826</f>
        <v>0</v>
      </c>
      <c r="Q33" s="12">
        <f>Q32*0.2826</f>
        <v>0</v>
      </c>
      <c r="R33" s="14">
        <f t="shared" si="0"/>
        <v>0</v>
      </c>
    </row>
    <row r="34" spans="1:18" ht="23.1" customHeight="1" thickBot="1" x14ac:dyDescent="0.25">
      <c r="A34" s="491"/>
      <c r="B34" s="569"/>
      <c r="C34" s="218" t="s">
        <v>201</v>
      </c>
      <c r="D34" s="161" t="s">
        <v>222</v>
      </c>
      <c r="E34" s="254">
        <v>0</v>
      </c>
      <c r="F34" s="249">
        <v>0</v>
      </c>
      <c r="G34" s="372">
        <f>'Project Budget Overview'!B38</f>
        <v>0</v>
      </c>
      <c r="H34" s="373"/>
      <c r="I34" s="373"/>
      <c r="J34" s="374"/>
      <c r="K34" s="173">
        <f>'Proposal Budget Year 3'!K34*1.03</f>
        <v>0</v>
      </c>
      <c r="L34" s="182"/>
      <c r="M34" s="183"/>
      <c r="N34" s="182"/>
      <c r="O34" s="5">
        <f>K34*L34</f>
        <v>0</v>
      </c>
      <c r="P34" s="6">
        <f>K34*M34</f>
        <v>0</v>
      </c>
      <c r="Q34" s="7">
        <f>((K34/19.5)*6.6)*N34</f>
        <v>0</v>
      </c>
      <c r="R34" s="9">
        <f t="shared" si="0"/>
        <v>0</v>
      </c>
    </row>
    <row r="35" spans="1:18" ht="23.1" customHeight="1" thickBot="1" x14ac:dyDescent="0.25">
      <c r="A35" s="598">
        <f>R72</f>
        <v>0</v>
      </c>
      <c r="B35" s="569"/>
      <c r="C35" s="219" t="s">
        <v>24</v>
      </c>
      <c r="D35" s="378" t="s">
        <v>233</v>
      </c>
      <c r="E35" s="380"/>
      <c r="F35" s="380"/>
      <c r="G35" s="380"/>
      <c r="H35" s="380"/>
      <c r="I35" s="380"/>
      <c r="J35" s="380"/>
      <c r="K35" s="380"/>
      <c r="L35" s="184">
        <f>L34*12</f>
        <v>0</v>
      </c>
      <c r="M35" s="185">
        <f>M34*9</f>
        <v>0</v>
      </c>
      <c r="N35" s="186">
        <f>N34*3</f>
        <v>0</v>
      </c>
      <c r="O35" s="10">
        <f>O34*0.2826</f>
        <v>0</v>
      </c>
      <c r="P35" s="11">
        <f>P34*0.2826</f>
        <v>0</v>
      </c>
      <c r="Q35" s="12">
        <f>Q34*0.2826</f>
        <v>0</v>
      </c>
      <c r="R35" s="14">
        <f t="shared" si="0"/>
        <v>0</v>
      </c>
    </row>
    <row r="36" spans="1:18" ht="23.1" customHeight="1" thickBot="1" x14ac:dyDescent="0.25">
      <c r="A36" s="598"/>
      <c r="B36" s="569"/>
      <c r="C36" s="218" t="s">
        <v>201</v>
      </c>
      <c r="D36" s="161" t="s">
        <v>223</v>
      </c>
      <c r="E36" s="254">
        <v>0</v>
      </c>
      <c r="F36" s="249">
        <v>0</v>
      </c>
      <c r="G36" s="372">
        <f>'Project Budget Overview'!B39</f>
        <v>0</v>
      </c>
      <c r="H36" s="373"/>
      <c r="I36" s="373"/>
      <c r="J36" s="374"/>
      <c r="K36" s="173">
        <f>'Proposal Budget Year 3'!K36*1.03</f>
        <v>0</v>
      </c>
      <c r="L36" s="182"/>
      <c r="M36" s="183"/>
      <c r="N36" s="182"/>
      <c r="O36" s="5">
        <f>K36*L36</f>
        <v>0</v>
      </c>
      <c r="P36" s="6">
        <f>K36*M36</f>
        <v>0</v>
      </c>
      <c r="Q36" s="7">
        <f>((K36/19.5)*6.6)*N36</f>
        <v>0</v>
      </c>
      <c r="R36" s="9">
        <f t="shared" si="0"/>
        <v>0</v>
      </c>
    </row>
    <row r="37" spans="1:18" ht="23.1" customHeight="1" thickBot="1" x14ac:dyDescent="0.25">
      <c r="A37" s="598"/>
      <c r="B37" s="569"/>
      <c r="C37" s="219" t="s">
        <v>24</v>
      </c>
      <c r="D37" s="378" t="s">
        <v>233</v>
      </c>
      <c r="E37" s="380"/>
      <c r="F37" s="380"/>
      <c r="G37" s="380"/>
      <c r="H37" s="380"/>
      <c r="I37" s="380"/>
      <c r="J37" s="380"/>
      <c r="K37" s="380"/>
      <c r="L37" s="184">
        <f>L36*12</f>
        <v>0</v>
      </c>
      <c r="M37" s="185">
        <f>M36*9</f>
        <v>0</v>
      </c>
      <c r="N37" s="186">
        <f>N36*3</f>
        <v>0</v>
      </c>
      <c r="O37" s="10">
        <f>O36*0.2826</f>
        <v>0</v>
      </c>
      <c r="P37" s="11">
        <f>P36*0.2826</f>
        <v>0</v>
      </c>
      <c r="Q37" s="12">
        <f>Q36*0.2826</f>
        <v>0</v>
      </c>
      <c r="R37" s="14">
        <f t="shared" si="0"/>
        <v>0</v>
      </c>
    </row>
    <row r="38" spans="1:18" ht="23.1" customHeight="1" thickBot="1" x14ac:dyDescent="0.25">
      <c r="A38" s="598"/>
      <c r="B38" s="569"/>
      <c r="C38" s="218" t="s">
        <v>201</v>
      </c>
      <c r="D38" s="161" t="s">
        <v>224</v>
      </c>
      <c r="E38" s="254">
        <v>0</v>
      </c>
      <c r="F38" s="249">
        <v>0</v>
      </c>
      <c r="G38" s="372">
        <f>'Project Budget Overview'!B40</f>
        <v>0</v>
      </c>
      <c r="H38" s="373"/>
      <c r="I38" s="373"/>
      <c r="J38" s="374"/>
      <c r="K38" s="173">
        <f>'Proposal Budget Year 3'!K38*1.03</f>
        <v>0</v>
      </c>
      <c r="L38" s="182"/>
      <c r="M38" s="183"/>
      <c r="N38" s="182"/>
      <c r="O38" s="5">
        <f>K38*L38</f>
        <v>0</v>
      </c>
      <c r="P38" s="6">
        <f>K38*M38</f>
        <v>0</v>
      </c>
      <c r="Q38" s="7">
        <f>((K38/19.5)*6.6)*N38</f>
        <v>0</v>
      </c>
      <c r="R38" s="9">
        <f t="shared" si="0"/>
        <v>0</v>
      </c>
    </row>
    <row r="39" spans="1:18" ht="23.1" customHeight="1" thickBot="1" x14ac:dyDescent="0.25">
      <c r="A39" s="598"/>
      <c r="B39" s="569"/>
      <c r="C39" s="219" t="s">
        <v>24</v>
      </c>
      <c r="D39" s="378" t="s">
        <v>233</v>
      </c>
      <c r="E39" s="380"/>
      <c r="F39" s="380"/>
      <c r="G39" s="380"/>
      <c r="H39" s="380"/>
      <c r="I39" s="380"/>
      <c r="J39" s="380"/>
      <c r="K39" s="380"/>
      <c r="L39" s="184">
        <f>L38*12</f>
        <v>0</v>
      </c>
      <c r="M39" s="185">
        <f>M38*9</f>
        <v>0</v>
      </c>
      <c r="N39" s="186">
        <f>N38*3</f>
        <v>0</v>
      </c>
      <c r="O39" s="10">
        <f>O38*0.2826</f>
        <v>0</v>
      </c>
      <c r="P39" s="11">
        <f>P38*0.2826</f>
        <v>0</v>
      </c>
      <c r="Q39" s="12">
        <f>Q38*0.2826</f>
        <v>0</v>
      </c>
      <c r="R39" s="14">
        <f t="shared" si="0"/>
        <v>0</v>
      </c>
    </row>
    <row r="40" spans="1:18" ht="23.1" customHeight="1" thickBot="1" x14ac:dyDescent="0.25">
      <c r="A40" s="598"/>
      <c r="B40" s="569"/>
      <c r="C40" s="218" t="s">
        <v>201</v>
      </c>
      <c r="D40" s="161" t="s">
        <v>225</v>
      </c>
      <c r="E40" s="254">
        <v>0</v>
      </c>
      <c r="F40" s="249">
        <v>0</v>
      </c>
      <c r="G40" s="372">
        <f>'Project Budget Overview'!B41</f>
        <v>0</v>
      </c>
      <c r="H40" s="373"/>
      <c r="I40" s="373"/>
      <c r="J40" s="374"/>
      <c r="K40" s="173">
        <f>'Proposal Budget Year 3'!K40*1.03</f>
        <v>0</v>
      </c>
      <c r="L40" s="182"/>
      <c r="M40" s="183"/>
      <c r="N40" s="182"/>
      <c r="O40" s="5">
        <f>K40*L40</f>
        <v>0</v>
      </c>
      <c r="P40" s="6">
        <f>K40*M40</f>
        <v>0</v>
      </c>
      <c r="Q40" s="7">
        <f>((K40/19.5)*6.6)*N40</f>
        <v>0</v>
      </c>
      <c r="R40" s="9">
        <f t="shared" si="0"/>
        <v>0</v>
      </c>
    </row>
    <row r="41" spans="1:18" ht="23.1" customHeight="1" thickBot="1" x14ac:dyDescent="0.25">
      <c r="A41" s="598"/>
      <c r="B41" s="569"/>
      <c r="C41" s="219" t="s">
        <v>24</v>
      </c>
      <c r="D41" s="378" t="s">
        <v>233</v>
      </c>
      <c r="E41" s="380"/>
      <c r="F41" s="380"/>
      <c r="G41" s="380"/>
      <c r="H41" s="380"/>
      <c r="I41" s="380"/>
      <c r="J41" s="380"/>
      <c r="K41" s="380"/>
      <c r="L41" s="184">
        <f>L40*12</f>
        <v>0</v>
      </c>
      <c r="M41" s="185">
        <f>M40*9</f>
        <v>0</v>
      </c>
      <c r="N41" s="186">
        <f>N40*3</f>
        <v>0</v>
      </c>
      <c r="O41" s="10">
        <f>O40*0.2826</f>
        <v>0</v>
      </c>
      <c r="P41" s="11">
        <f>P40*0.2826</f>
        <v>0</v>
      </c>
      <c r="Q41" s="12">
        <f>Q40*0.2826</f>
        <v>0</v>
      </c>
      <c r="R41" s="14">
        <f t="shared" si="0"/>
        <v>0</v>
      </c>
    </row>
    <row r="42" spans="1:18" ht="23.1" customHeight="1" thickBot="1" x14ac:dyDescent="0.25">
      <c r="A42" s="598"/>
      <c r="B42" s="569"/>
      <c r="C42" s="218" t="s">
        <v>201</v>
      </c>
      <c r="D42" s="161" t="s">
        <v>226</v>
      </c>
      <c r="E42" s="254">
        <v>0</v>
      </c>
      <c r="F42" s="249">
        <v>0</v>
      </c>
      <c r="G42" s="372">
        <f>'Project Budget Overview'!B42</f>
        <v>0</v>
      </c>
      <c r="H42" s="373"/>
      <c r="I42" s="373"/>
      <c r="J42" s="374"/>
      <c r="K42" s="173">
        <f>'Proposal Budget Year 3'!K42*1.03</f>
        <v>0</v>
      </c>
      <c r="L42" s="182"/>
      <c r="M42" s="183"/>
      <c r="N42" s="182"/>
      <c r="O42" s="5">
        <f>K42*L42</f>
        <v>0</v>
      </c>
      <c r="P42" s="6">
        <f>K42*M42</f>
        <v>0</v>
      </c>
      <c r="Q42" s="7">
        <f>((K42/19.5)*6.6)*N42</f>
        <v>0</v>
      </c>
      <c r="R42" s="9">
        <f t="shared" si="0"/>
        <v>0</v>
      </c>
    </row>
    <row r="43" spans="1:18" ht="23.1" customHeight="1" thickBot="1" x14ac:dyDescent="0.25">
      <c r="A43" s="598"/>
      <c r="B43" s="569"/>
      <c r="C43" s="219" t="s">
        <v>24</v>
      </c>
      <c r="D43" s="378" t="s">
        <v>233</v>
      </c>
      <c r="E43" s="380"/>
      <c r="F43" s="380"/>
      <c r="G43" s="380"/>
      <c r="H43" s="380"/>
      <c r="I43" s="380"/>
      <c r="J43" s="380"/>
      <c r="K43" s="380"/>
      <c r="L43" s="184">
        <f>L42*12</f>
        <v>0</v>
      </c>
      <c r="M43" s="185">
        <f>M42*9</f>
        <v>0</v>
      </c>
      <c r="N43" s="186">
        <f>N42*3</f>
        <v>0</v>
      </c>
      <c r="O43" s="10">
        <f>O42*0.2826</f>
        <v>0</v>
      </c>
      <c r="P43" s="11">
        <f>P42*0.2826</f>
        <v>0</v>
      </c>
      <c r="Q43" s="12">
        <f>Q42*0.2826</f>
        <v>0</v>
      </c>
      <c r="R43" s="14">
        <f t="shared" si="0"/>
        <v>0</v>
      </c>
    </row>
    <row r="44" spans="1:18" ht="23.1" customHeight="1" thickBot="1" x14ac:dyDescent="0.25">
      <c r="A44" s="598"/>
      <c r="B44" s="569"/>
      <c r="C44" s="218" t="s">
        <v>201</v>
      </c>
      <c r="D44" s="161" t="s">
        <v>227</v>
      </c>
      <c r="E44" s="254">
        <v>0</v>
      </c>
      <c r="F44" s="249">
        <v>0</v>
      </c>
      <c r="G44" s="372">
        <f>'Project Budget Overview'!B43</f>
        <v>0</v>
      </c>
      <c r="H44" s="373"/>
      <c r="I44" s="373"/>
      <c r="J44" s="374"/>
      <c r="K44" s="173">
        <f>'Proposal Budget Year 3'!K44*1.03</f>
        <v>0</v>
      </c>
      <c r="L44" s="182"/>
      <c r="M44" s="183"/>
      <c r="N44" s="182"/>
      <c r="O44" s="5">
        <f>K44*L44</f>
        <v>0</v>
      </c>
      <c r="P44" s="6">
        <f>K44*M44</f>
        <v>0</v>
      </c>
      <c r="Q44" s="7">
        <f>((K44/19.5)*6.6)*N44</f>
        <v>0</v>
      </c>
      <c r="R44" s="9">
        <f t="shared" si="0"/>
        <v>0</v>
      </c>
    </row>
    <row r="45" spans="1:18" ht="23.1" customHeight="1" thickBot="1" x14ac:dyDescent="0.25">
      <c r="A45" s="598"/>
      <c r="B45" s="569"/>
      <c r="C45" s="219" t="s">
        <v>24</v>
      </c>
      <c r="D45" s="378" t="s">
        <v>233</v>
      </c>
      <c r="E45" s="380"/>
      <c r="F45" s="380"/>
      <c r="G45" s="380"/>
      <c r="H45" s="380"/>
      <c r="I45" s="380"/>
      <c r="J45" s="380"/>
      <c r="K45" s="380"/>
      <c r="L45" s="184">
        <f>L44*12</f>
        <v>0</v>
      </c>
      <c r="M45" s="185">
        <f>M44*9</f>
        <v>0</v>
      </c>
      <c r="N45" s="186">
        <f>N44*3</f>
        <v>0</v>
      </c>
      <c r="O45" s="10">
        <f>O44*0.2826</f>
        <v>0</v>
      </c>
      <c r="P45" s="11">
        <f>P44*0.2826</f>
        <v>0</v>
      </c>
      <c r="Q45" s="12">
        <f>Q44*0.2826</f>
        <v>0</v>
      </c>
      <c r="R45" s="14">
        <f t="shared" si="0"/>
        <v>0</v>
      </c>
    </row>
    <row r="46" spans="1:18" s="177" customFormat="1" ht="13.5" thickBot="1" x14ac:dyDescent="0.25">
      <c r="A46" s="598"/>
      <c r="B46" s="569"/>
      <c r="C46" s="220" t="s">
        <v>130</v>
      </c>
      <c r="D46" s="576" t="s">
        <v>276</v>
      </c>
      <c r="E46" s="577"/>
      <c r="F46" s="577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  <c r="R46" s="579"/>
    </row>
    <row r="47" spans="1:18" ht="23.1" customHeight="1" thickBot="1" x14ac:dyDescent="0.25">
      <c r="A47" s="598"/>
      <c r="B47" s="569"/>
      <c r="C47" s="218" t="s">
        <v>202</v>
      </c>
      <c r="D47" s="161" t="s">
        <v>0</v>
      </c>
      <c r="E47" s="254">
        <v>0</v>
      </c>
      <c r="F47" s="249">
        <v>0</v>
      </c>
      <c r="G47" s="372">
        <f>'Project Budget Overview'!B46</f>
        <v>0</v>
      </c>
      <c r="H47" s="373"/>
      <c r="I47" s="373"/>
      <c r="J47" s="374"/>
      <c r="K47" s="173">
        <f>'Proposal Budget Year 3'!K47*1.03</f>
        <v>0</v>
      </c>
      <c r="L47" s="182"/>
      <c r="M47" s="183"/>
      <c r="N47" s="182"/>
      <c r="O47" s="5">
        <f>K47*L47</f>
        <v>0</v>
      </c>
      <c r="P47" s="6">
        <f>K47*M47</f>
        <v>0</v>
      </c>
      <c r="Q47" s="7">
        <f>((K47/19.5)*6.6)*N47</f>
        <v>0</v>
      </c>
      <c r="R47" s="9">
        <f t="shared" ref="R47:R54" si="1">SUM(O47:Q47)</f>
        <v>0</v>
      </c>
    </row>
    <row r="48" spans="1:18" ht="23.1" customHeight="1" thickBot="1" x14ac:dyDescent="0.25">
      <c r="A48" s="598"/>
      <c r="B48" s="569"/>
      <c r="C48" s="219" t="s">
        <v>24</v>
      </c>
      <c r="D48" s="378" t="s">
        <v>233</v>
      </c>
      <c r="E48" s="379"/>
      <c r="F48" s="379"/>
      <c r="G48" s="380"/>
      <c r="H48" s="380"/>
      <c r="I48" s="380"/>
      <c r="J48" s="380"/>
      <c r="K48" s="380"/>
      <c r="L48" s="184">
        <f>L47*12</f>
        <v>0</v>
      </c>
      <c r="M48" s="185">
        <f>M47*9</f>
        <v>0</v>
      </c>
      <c r="N48" s="186">
        <f>N47*3</f>
        <v>0</v>
      </c>
      <c r="O48" s="10">
        <f>O47*0.558</f>
        <v>0</v>
      </c>
      <c r="P48" s="10">
        <f>P47*0.558</f>
        <v>0</v>
      </c>
      <c r="Q48" s="10">
        <f>Q47*0.558</f>
        <v>0</v>
      </c>
      <c r="R48" s="14">
        <f t="shared" si="1"/>
        <v>0</v>
      </c>
    </row>
    <row r="49" spans="1:18" ht="23.1" customHeight="1" thickBot="1" x14ac:dyDescent="0.25">
      <c r="A49" s="598"/>
      <c r="B49" s="569"/>
      <c r="C49" s="218" t="s">
        <v>202</v>
      </c>
      <c r="D49" s="161" t="s">
        <v>1</v>
      </c>
      <c r="E49" s="254">
        <v>0</v>
      </c>
      <c r="F49" s="249">
        <v>0</v>
      </c>
      <c r="G49" s="372">
        <f>'Project Budget Overview'!B47</f>
        <v>0</v>
      </c>
      <c r="H49" s="373"/>
      <c r="I49" s="373"/>
      <c r="J49" s="374"/>
      <c r="K49" s="173">
        <f>'Proposal Budget Year 3'!K49*1.03</f>
        <v>0</v>
      </c>
      <c r="L49" s="182"/>
      <c r="M49" s="183"/>
      <c r="N49" s="182"/>
      <c r="O49" s="5">
        <f>K49*L49</f>
        <v>0</v>
      </c>
      <c r="P49" s="6">
        <f>K49*M49</f>
        <v>0</v>
      </c>
      <c r="Q49" s="7">
        <f>((K49/19.5)*6.6)*N49</f>
        <v>0</v>
      </c>
      <c r="R49" s="9">
        <f t="shared" si="1"/>
        <v>0</v>
      </c>
    </row>
    <row r="50" spans="1:18" ht="23.1" customHeight="1" thickBot="1" x14ac:dyDescent="0.25">
      <c r="A50" s="598"/>
      <c r="B50" s="569"/>
      <c r="C50" s="221" t="s">
        <v>24</v>
      </c>
      <c r="D50" s="378" t="s">
        <v>233</v>
      </c>
      <c r="E50" s="379"/>
      <c r="F50" s="379"/>
      <c r="G50" s="380"/>
      <c r="H50" s="380"/>
      <c r="I50" s="380"/>
      <c r="J50" s="380"/>
      <c r="K50" s="380"/>
      <c r="L50" s="184">
        <f>L49*12</f>
        <v>0</v>
      </c>
      <c r="M50" s="185">
        <f>M49*9</f>
        <v>0</v>
      </c>
      <c r="N50" s="186">
        <f>N49*3</f>
        <v>0</v>
      </c>
      <c r="O50" s="10">
        <f>O49*0.558</f>
        <v>0</v>
      </c>
      <c r="P50" s="10">
        <f>P49*0.558</f>
        <v>0</v>
      </c>
      <c r="Q50" s="10">
        <f>Q49*0.558</f>
        <v>0</v>
      </c>
      <c r="R50" s="34">
        <f t="shared" si="1"/>
        <v>0</v>
      </c>
    </row>
    <row r="51" spans="1:18" ht="23.1" customHeight="1" thickBot="1" x14ac:dyDescent="0.25">
      <c r="A51" s="598"/>
      <c r="B51" s="569"/>
      <c r="C51" s="218" t="s">
        <v>202</v>
      </c>
      <c r="D51" s="161" t="s">
        <v>2</v>
      </c>
      <c r="E51" s="254">
        <v>0</v>
      </c>
      <c r="F51" s="249">
        <v>0</v>
      </c>
      <c r="G51" s="372">
        <f>'Project Budget Overview'!B48</f>
        <v>0</v>
      </c>
      <c r="H51" s="373"/>
      <c r="I51" s="373"/>
      <c r="J51" s="374"/>
      <c r="K51" s="173">
        <f>'Proposal Budget Year 3'!K51*1.03</f>
        <v>0</v>
      </c>
      <c r="L51" s="182"/>
      <c r="M51" s="183"/>
      <c r="N51" s="182"/>
      <c r="O51" s="5">
        <f>K51*L51</f>
        <v>0</v>
      </c>
      <c r="P51" s="6">
        <f>K51*M51</f>
        <v>0</v>
      </c>
      <c r="Q51" s="7">
        <f>((K51/19.5)*6.6)*N51</f>
        <v>0</v>
      </c>
      <c r="R51" s="9">
        <f t="shared" si="1"/>
        <v>0</v>
      </c>
    </row>
    <row r="52" spans="1:18" ht="23.1" customHeight="1" thickBot="1" x14ac:dyDescent="0.25">
      <c r="A52" s="598"/>
      <c r="B52" s="569"/>
      <c r="C52" s="219" t="s">
        <v>24</v>
      </c>
      <c r="D52" s="378" t="s">
        <v>233</v>
      </c>
      <c r="E52" s="379"/>
      <c r="F52" s="379"/>
      <c r="G52" s="380"/>
      <c r="H52" s="380"/>
      <c r="I52" s="380"/>
      <c r="J52" s="380"/>
      <c r="K52" s="380"/>
      <c r="L52" s="184">
        <f>L51*12</f>
        <v>0</v>
      </c>
      <c r="M52" s="185">
        <f>M51*9</f>
        <v>0</v>
      </c>
      <c r="N52" s="186">
        <f>N51*3</f>
        <v>0</v>
      </c>
      <c r="O52" s="10">
        <f>O51*0.558</f>
        <v>0</v>
      </c>
      <c r="P52" s="10">
        <f>P51*0.558</f>
        <v>0</v>
      </c>
      <c r="Q52" s="10">
        <f>Q51*0.558</f>
        <v>0</v>
      </c>
      <c r="R52" s="14">
        <f t="shared" si="1"/>
        <v>0</v>
      </c>
    </row>
    <row r="53" spans="1:18" ht="23.1" customHeight="1" thickBot="1" x14ac:dyDescent="0.25">
      <c r="A53" s="598"/>
      <c r="B53" s="569"/>
      <c r="C53" s="218" t="s">
        <v>202</v>
      </c>
      <c r="D53" s="161" t="s">
        <v>3</v>
      </c>
      <c r="E53" s="254">
        <v>0</v>
      </c>
      <c r="F53" s="249">
        <v>0</v>
      </c>
      <c r="G53" s="372">
        <f>'Project Budget Overview'!B49</f>
        <v>0</v>
      </c>
      <c r="H53" s="373"/>
      <c r="I53" s="373"/>
      <c r="J53" s="374"/>
      <c r="K53" s="173">
        <f>'Proposal Budget Year 3'!K53*1.03</f>
        <v>0</v>
      </c>
      <c r="L53" s="182"/>
      <c r="M53" s="183"/>
      <c r="N53" s="182"/>
      <c r="O53" s="5">
        <f>K53*L53</f>
        <v>0</v>
      </c>
      <c r="P53" s="6">
        <f>K53*M53</f>
        <v>0</v>
      </c>
      <c r="Q53" s="7">
        <f>((K53/19.5)*6.6)*N53</f>
        <v>0</v>
      </c>
      <c r="R53" s="9">
        <f t="shared" si="1"/>
        <v>0</v>
      </c>
    </row>
    <row r="54" spans="1:18" ht="23.1" customHeight="1" thickBot="1" x14ac:dyDescent="0.25">
      <c r="A54" s="598"/>
      <c r="B54" s="570"/>
      <c r="C54" s="219" t="s">
        <v>24</v>
      </c>
      <c r="D54" s="378" t="s">
        <v>233</v>
      </c>
      <c r="E54" s="380"/>
      <c r="F54" s="380"/>
      <c r="G54" s="380"/>
      <c r="H54" s="380"/>
      <c r="I54" s="380"/>
      <c r="J54" s="380"/>
      <c r="K54" s="380"/>
      <c r="L54" s="184">
        <f>L53*12</f>
        <v>0</v>
      </c>
      <c r="M54" s="185">
        <f>M53*9</f>
        <v>0</v>
      </c>
      <c r="N54" s="186">
        <f>N53*3</f>
        <v>0</v>
      </c>
      <c r="O54" s="10">
        <f>O53*0.558</f>
        <v>0</v>
      </c>
      <c r="P54" s="10">
        <f>P53*0.558</f>
        <v>0</v>
      </c>
      <c r="Q54" s="10">
        <f>Q53*0.558</f>
        <v>0</v>
      </c>
      <c r="R54" s="13">
        <f t="shared" si="1"/>
        <v>0</v>
      </c>
    </row>
    <row r="55" spans="1:18" ht="23.1" customHeight="1" thickBot="1" x14ac:dyDescent="0.25">
      <c r="A55" s="598"/>
      <c r="B55" s="172"/>
      <c r="C55" s="226" t="s">
        <v>202</v>
      </c>
      <c r="D55" s="161" t="s">
        <v>4</v>
      </c>
      <c r="E55" s="254">
        <v>0</v>
      </c>
      <c r="F55" s="249">
        <v>0</v>
      </c>
      <c r="G55" s="372">
        <f>'Project Budget Overview'!B50</f>
        <v>0</v>
      </c>
      <c r="H55" s="373"/>
      <c r="I55" s="373"/>
      <c r="J55" s="374"/>
      <c r="K55" s="173">
        <f>'Proposal Budget Year 3'!K55*1.03</f>
        <v>0</v>
      </c>
      <c r="L55" s="182"/>
      <c r="M55" s="183"/>
      <c r="N55" s="182"/>
      <c r="O55" s="5">
        <f>K55*L55</f>
        <v>0</v>
      </c>
      <c r="P55" s="6">
        <f>K55*M55</f>
        <v>0</v>
      </c>
      <c r="Q55" s="7">
        <f>((K55/19.5)*6.6)*N55</f>
        <v>0</v>
      </c>
      <c r="R55" s="9">
        <f t="shared" si="0"/>
        <v>0</v>
      </c>
    </row>
    <row r="56" spans="1:18" ht="23.1" customHeight="1" thickBot="1" x14ac:dyDescent="0.25">
      <c r="A56" s="598"/>
      <c r="B56" s="172"/>
      <c r="C56" s="219" t="s">
        <v>24</v>
      </c>
      <c r="D56" s="378" t="s">
        <v>233</v>
      </c>
      <c r="E56" s="380"/>
      <c r="F56" s="380"/>
      <c r="G56" s="380"/>
      <c r="H56" s="380"/>
      <c r="I56" s="380"/>
      <c r="J56" s="380"/>
      <c r="K56" s="380"/>
      <c r="L56" s="184">
        <f>L55*12</f>
        <v>0</v>
      </c>
      <c r="M56" s="185">
        <f>M55*9</f>
        <v>0</v>
      </c>
      <c r="N56" s="186">
        <f>N55*3</f>
        <v>0</v>
      </c>
      <c r="O56" s="10">
        <f>O55*0.558</f>
        <v>0</v>
      </c>
      <c r="P56" s="10">
        <f>P55*0.558</f>
        <v>0</v>
      </c>
      <c r="Q56" s="10">
        <f>Q55*0.558</f>
        <v>0</v>
      </c>
      <c r="R56" s="14">
        <f t="shared" si="0"/>
        <v>0</v>
      </c>
    </row>
    <row r="57" spans="1:18" ht="23.1" customHeight="1" thickBot="1" x14ac:dyDescent="0.25">
      <c r="A57" s="598"/>
      <c r="B57" s="172"/>
      <c r="C57" s="218" t="s">
        <v>202</v>
      </c>
      <c r="D57" s="161" t="s">
        <v>5</v>
      </c>
      <c r="E57" s="254">
        <v>0</v>
      </c>
      <c r="F57" s="249">
        <v>0</v>
      </c>
      <c r="G57" s="372">
        <f>'Project Budget Overview'!B51</f>
        <v>0</v>
      </c>
      <c r="H57" s="373"/>
      <c r="I57" s="373"/>
      <c r="J57" s="374"/>
      <c r="K57" s="173">
        <f>'Proposal Budget Year 3'!K57*1.03</f>
        <v>0</v>
      </c>
      <c r="L57" s="182"/>
      <c r="M57" s="183"/>
      <c r="N57" s="182"/>
      <c r="O57" s="5">
        <f>K57*L57</f>
        <v>0</v>
      </c>
      <c r="P57" s="6">
        <f>K57*M57</f>
        <v>0</v>
      </c>
      <c r="Q57" s="7">
        <f>((K57/19.5)*6.6)*N57</f>
        <v>0</v>
      </c>
      <c r="R57" s="9">
        <f t="shared" si="0"/>
        <v>0</v>
      </c>
    </row>
    <row r="58" spans="1:18" ht="23.1" customHeight="1" thickBot="1" x14ac:dyDescent="0.25">
      <c r="A58" s="598"/>
      <c r="B58" s="172"/>
      <c r="C58" s="221" t="s">
        <v>24</v>
      </c>
      <c r="D58" s="392" t="s">
        <v>233</v>
      </c>
      <c r="E58" s="379"/>
      <c r="F58" s="379"/>
      <c r="G58" s="379"/>
      <c r="H58" s="379"/>
      <c r="I58" s="379"/>
      <c r="J58" s="379"/>
      <c r="K58" s="379"/>
      <c r="L58" s="282">
        <f>L57*12</f>
        <v>0</v>
      </c>
      <c r="M58" s="232">
        <f>M57*9</f>
        <v>0</v>
      </c>
      <c r="N58" s="283">
        <f>N57*3</f>
        <v>0</v>
      </c>
      <c r="O58" s="284">
        <f>O57*0.558</f>
        <v>0</v>
      </c>
      <c r="P58" s="284">
        <f>P57*0.558</f>
        <v>0</v>
      </c>
      <c r="Q58" s="284">
        <f>Q57*0.558</f>
        <v>0</v>
      </c>
      <c r="R58" s="34">
        <f t="shared" si="0"/>
        <v>0</v>
      </c>
    </row>
    <row r="59" spans="1:18" ht="17.25" customHeight="1" thickBot="1" x14ac:dyDescent="0.25">
      <c r="A59" s="644"/>
      <c r="B59" s="414" t="s">
        <v>255</v>
      </c>
      <c r="C59" s="415"/>
      <c r="D59" s="416"/>
      <c r="E59" s="289">
        <f>+E56+E58+E54+E52+E50+E48+E35+E33+E31+E29+E27+E25+E23+E21+E19+E17+E15+E13+E11+E9+E7+E45+E43+E41+E39+E37</f>
        <v>0</v>
      </c>
      <c r="F59" s="289">
        <f>+F56+F58+F54+F52+F50+F48+F35+F33+F31+F29+F27+F25+F23+F21+F19+F17+F15+F13+F11+F9+F7+F45+F43+F41+F39+F37</f>
        <v>0</v>
      </c>
      <c r="G59" s="290"/>
      <c r="H59" s="290"/>
      <c r="I59" s="290"/>
      <c r="J59" s="290"/>
      <c r="K59" s="625"/>
      <c r="L59" s="625"/>
      <c r="M59" s="625"/>
      <c r="N59" s="625"/>
      <c r="O59" s="625"/>
      <c r="P59" s="625"/>
      <c r="Q59" s="625"/>
      <c r="R59" s="626"/>
    </row>
    <row r="60" spans="1:18" x14ac:dyDescent="0.2">
      <c r="A60" s="598"/>
      <c r="B60" s="399" t="s">
        <v>149</v>
      </c>
      <c r="C60" s="400"/>
      <c r="D60" s="400"/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0"/>
      <c r="R60" s="288">
        <f>SUM(R6,R8,R10,R12,R14,R16,R18,R20,R22,R24,R26,R28,R30,R32,R34,R36,R38,R40,R42,R44,R47,R49,R51,R53,R55,R57)</f>
        <v>0</v>
      </c>
    </row>
    <row r="61" spans="1:18" ht="13.5" thickBot="1" x14ac:dyDescent="0.25">
      <c r="A61" s="598"/>
      <c r="B61" s="401" t="s">
        <v>150</v>
      </c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8">
        <f>SUM(R7,R9,R11,R13,R15,R17,R19,R21,R23,R25,R27,R29,R31,R33,R35,R37,R39,R41,R43,R45,R48,R50,R52,R54,R56,R58)</f>
        <v>0</v>
      </c>
    </row>
    <row r="62" spans="1:18" ht="13.5" thickBot="1" x14ac:dyDescent="0.25">
      <c r="A62" s="598"/>
      <c r="B62" s="403" t="s">
        <v>65</v>
      </c>
      <c r="C62" s="77" t="s">
        <v>22</v>
      </c>
      <c r="D62" s="406" t="s">
        <v>279</v>
      </c>
      <c r="E62" s="407"/>
      <c r="F62" s="408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9"/>
    </row>
    <row r="63" spans="1:18" x14ac:dyDescent="0.2">
      <c r="A63" s="598"/>
      <c r="B63" s="404"/>
      <c r="C63" s="78" t="s">
        <v>27</v>
      </c>
      <c r="D63" s="410" t="s">
        <v>0</v>
      </c>
      <c r="E63" s="411"/>
      <c r="F63" s="250" t="s">
        <v>257</v>
      </c>
      <c r="G63" s="412" t="s">
        <v>16</v>
      </c>
      <c r="H63" s="412"/>
      <c r="I63" s="412"/>
      <c r="J63" s="412"/>
      <c r="K63" s="412"/>
      <c r="L63" s="412"/>
      <c r="M63" s="412"/>
      <c r="N63" s="412"/>
      <c r="O63" s="412"/>
      <c r="P63" s="412"/>
      <c r="Q63" s="413"/>
      <c r="R63" s="43">
        <v>0</v>
      </c>
    </row>
    <row r="64" spans="1:18" ht="12.75" customHeight="1" x14ac:dyDescent="0.2">
      <c r="A64" s="598"/>
      <c r="B64" s="404"/>
      <c r="C64" s="79" t="s">
        <v>27</v>
      </c>
      <c r="D64" s="385" t="s">
        <v>1</v>
      </c>
      <c r="E64" s="629"/>
      <c r="F64" s="250">
        <v>0</v>
      </c>
      <c r="G64" s="376" t="s">
        <v>272</v>
      </c>
      <c r="H64" s="376"/>
      <c r="I64" s="376"/>
      <c r="J64" s="376"/>
      <c r="K64" s="376"/>
      <c r="L64" s="376"/>
      <c r="M64" s="376"/>
      <c r="N64" s="376"/>
      <c r="O64" s="376"/>
      <c r="P64" s="376"/>
      <c r="Q64" s="377"/>
      <c r="R64" s="17">
        <v>0</v>
      </c>
    </row>
    <row r="65" spans="1:18" x14ac:dyDescent="0.2">
      <c r="A65" s="598"/>
      <c r="B65" s="404"/>
      <c r="C65" s="79" t="s">
        <v>27</v>
      </c>
      <c r="D65" s="385" t="s">
        <v>2</v>
      </c>
      <c r="E65" s="629"/>
      <c r="F65" s="250">
        <v>0</v>
      </c>
      <c r="G65" s="376" t="s">
        <v>271</v>
      </c>
      <c r="H65" s="376"/>
      <c r="I65" s="376"/>
      <c r="J65" s="376"/>
      <c r="K65" s="376"/>
      <c r="L65" s="376"/>
      <c r="M65" s="376"/>
      <c r="N65" s="376"/>
      <c r="O65" s="376"/>
      <c r="P65" s="376"/>
      <c r="Q65" s="377"/>
      <c r="R65" s="17">
        <v>0</v>
      </c>
    </row>
    <row r="66" spans="1:18" x14ac:dyDescent="0.2">
      <c r="A66" s="598"/>
      <c r="B66" s="404"/>
      <c r="C66" s="79" t="s">
        <v>27</v>
      </c>
      <c r="D66" s="381" t="s">
        <v>3</v>
      </c>
      <c r="E66" s="638"/>
      <c r="F66" s="251" t="s">
        <v>257</v>
      </c>
      <c r="G66" s="383" t="s">
        <v>18</v>
      </c>
      <c r="H66" s="383"/>
      <c r="I66" s="383"/>
      <c r="J66" s="383"/>
      <c r="K66" s="383"/>
      <c r="L66" s="383"/>
      <c r="M66" s="383"/>
      <c r="N66" s="383"/>
      <c r="O66" s="383"/>
      <c r="P66" s="383"/>
      <c r="Q66" s="384"/>
      <c r="R66" s="17">
        <v>0</v>
      </c>
    </row>
    <row r="67" spans="1:18" ht="13.5" thickBot="1" x14ac:dyDescent="0.25">
      <c r="A67" s="598"/>
      <c r="B67" s="404"/>
      <c r="C67" s="80" t="s">
        <v>27</v>
      </c>
      <c r="D67" s="536" t="s">
        <v>4</v>
      </c>
      <c r="E67" s="639"/>
      <c r="F67" s="250" t="s">
        <v>257</v>
      </c>
      <c r="G67" s="574" t="s">
        <v>7</v>
      </c>
      <c r="H67" s="574"/>
      <c r="I67" s="574"/>
      <c r="J67" s="574"/>
      <c r="K67" s="574"/>
      <c r="L67" s="574"/>
      <c r="M67" s="574"/>
      <c r="N67" s="574"/>
      <c r="O67" s="574"/>
      <c r="P67" s="574"/>
      <c r="Q67" s="575"/>
      <c r="R67" s="17">
        <v>0</v>
      </c>
    </row>
    <row r="68" spans="1:18" ht="15.75" customHeight="1" thickBot="1" x14ac:dyDescent="0.25">
      <c r="A68" s="598"/>
      <c r="B68" s="458"/>
      <c r="C68" s="627" t="s">
        <v>256</v>
      </c>
      <c r="D68" s="628"/>
      <c r="E68" s="628"/>
      <c r="F68" s="255">
        <f>+F64+F65</f>
        <v>0</v>
      </c>
      <c r="G68" s="397" t="s">
        <v>137</v>
      </c>
      <c r="H68" s="395"/>
      <c r="I68" s="395"/>
      <c r="J68" s="395"/>
      <c r="K68" s="395"/>
      <c r="L68" s="395"/>
      <c r="M68" s="395"/>
      <c r="N68" s="395"/>
      <c r="O68" s="395"/>
      <c r="P68" s="395"/>
      <c r="Q68" s="396"/>
      <c r="R68" s="49">
        <f>SUM(R63:R67)</f>
        <v>0</v>
      </c>
    </row>
    <row r="69" spans="1:18" ht="13.5" thickBot="1" x14ac:dyDescent="0.25">
      <c r="A69" s="598"/>
      <c r="B69" s="81"/>
      <c r="C69" s="35" t="s">
        <v>28</v>
      </c>
      <c r="D69" s="398" t="s">
        <v>136</v>
      </c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6"/>
      <c r="R69" s="50">
        <f>(R63+R66+R67)*0.0409 + (R64)*0.082 + (R65)*0</f>
        <v>0</v>
      </c>
    </row>
    <row r="70" spans="1:18" ht="14.25" customHeight="1" thickBot="1" x14ac:dyDescent="0.25">
      <c r="A70" s="598"/>
      <c r="B70" s="397" t="s">
        <v>132</v>
      </c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6"/>
      <c r="R70" s="50">
        <f>R60+R68</f>
        <v>0</v>
      </c>
    </row>
    <row r="71" spans="1:18" ht="15.75" customHeight="1" thickBot="1" x14ac:dyDescent="0.25">
      <c r="A71" s="598"/>
      <c r="B71" s="23" t="s">
        <v>71</v>
      </c>
      <c r="C71" s="398" t="s">
        <v>133</v>
      </c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6"/>
      <c r="R71" s="50">
        <f>R61+R69</f>
        <v>0</v>
      </c>
    </row>
    <row r="72" spans="1:18" ht="15.75" customHeight="1" thickBot="1" x14ac:dyDescent="0.25">
      <c r="A72" s="599"/>
      <c r="B72" s="397" t="s">
        <v>142</v>
      </c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6"/>
      <c r="R72" s="51">
        <f>SUM(R70:R71)</f>
        <v>0</v>
      </c>
    </row>
    <row r="73" spans="1:18" ht="13.5" customHeight="1" thickBot="1" x14ac:dyDescent="0.25">
      <c r="A73" s="490" t="s">
        <v>229</v>
      </c>
      <c r="B73" s="61"/>
      <c r="C73" s="33" t="s">
        <v>22</v>
      </c>
      <c r="D73" s="406" t="s">
        <v>148</v>
      </c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9"/>
    </row>
    <row r="74" spans="1:18" ht="22.5" x14ac:dyDescent="0.2">
      <c r="A74" s="607"/>
      <c r="B74" s="62" t="s">
        <v>72</v>
      </c>
      <c r="C74" s="32" t="s">
        <v>102</v>
      </c>
      <c r="D74" s="492">
        <v>1</v>
      </c>
      <c r="E74" s="493"/>
      <c r="F74" s="494" t="s">
        <v>51</v>
      </c>
      <c r="G74" s="495"/>
      <c r="H74" s="495"/>
      <c r="I74" s="495"/>
      <c r="J74" s="495"/>
      <c r="K74" s="495"/>
      <c r="L74" s="495"/>
      <c r="M74" s="495"/>
      <c r="N74" s="495"/>
      <c r="O74" s="495"/>
      <c r="P74" s="495"/>
      <c r="Q74" s="608"/>
      <c r="R74" s="31">
        <v>0</v>
      </c>
    </row>
    <row r="75" spans="1:18" x14ac:dyDescent="0.2">
      <c r="A75" s="607"/>
      <c r="B75" s="62" t="s">
        <v>73</v>
      </c>
      <c r="C75" s="3" t="s">
        <v>59</v>
      </c>
      <c r="D75" s="387">
        <f t="shared" ref="D75:D94" si="2">D74+1</f>
        <v>2</v>
      </c>
      <c r="E75" s="388"/>
      <c r="F75" s="389" t="s">
        <v>52</v>
      </c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1"/>
      <c r="R75" s="18">
        <v>0</v>
      </c>
    </row>
    <row r="76" spans="1:18" x14ac:dyDescent="0.2">
      <c r="A76" s="607"/>
      <c r="B76" s="62" t="s">
        <v>126</v>
      </c>
      <c r="C76" s="3" t="s">
        <v>56</v>
      </c>
      <c r="D76" s="387">
        <f t="shared" si="2"/>
        <v>3</v>
      </c>
      <c r="E76" s="388"/>
      <c r="F76" s="480" t="s">
        <v>40</v>
      </c>
      <c r="G76" s="481"/>
      <c r="H76" s="481"/>
      <c r="I76" s="481"/>
      <c r="J76" s="481"/>
      <c r="K76" s="481"/>
      <c r="L76" s="481"/>
      <c r="M76" s="481"/>
      <c r="N76" s="481"/>
      <c r="O76" s="481"/>
      <c r="P76" s="481"/>
      <c r="Q76" s="609"/>
      <c r="R76" s="18">
        <v>0</v>
      </c>
    </row>
    <row r="77" spans="1:18" x14ac:dyDescent="0.2">
      <c r="A77" s="607"/>
      <c r="B77" s="610" t="s">
        <v>74</v>
      </c>
      <c r="C77" s="3" t="s">
        <v>54</v>
      </c>
      <c r="D77" s="387">
        <f t="shared" si="2"/>
        <v>4</v>
      </c>
      <c r="E77" s="388"/>
      <c r="F77" s="389" t="s">
        <v>101</v>
      </c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1"/>
      <c r="R77" s="18">
        <v>0</v>
      </c>
    </row>
    <row r="78" spans="1:18" ht="12.75" customHeight="1" x14ac:dyDescent="0.2">
      <c r="A78" s="607"/>
      <c r="B78" s="611"/>
      <c r="C78" s="3" t="s">
        <v>57</v>
      </c>
      <c r="D78" s="387">
        <f t="shared" si="2"/>
        <v>5</v>
      </c>
      <c r="E78" s="388"/>
      <c r="F78" s="389" t="s">
        <v>42</v>
      </c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1"/>
      <c r="R78" s="18">
        <v>0</v>
      </c>
    </row>
    <row r="79" spans="1:18" ht="22.5" x14ac:dyDescent="0.2">
      <c r="A79" s="607"/>
      <c r="B79" s="611"/>
      <c r="C79" s="2" t="s">
        <v>245</v>
      </c>
      <c r="D79" s="387">
        <f t="shared" si="2"/>
        <v>6</v>
      </c>
      <c r="E79" s="388"/>
      <c r="F79" s="389" t="s">
        <v>44</v>
      </c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1"/>
      <c r="R79" s="18">
        <v>0</v>
      </c>
    </row>
    <row r="80" spans="1:18" x14ac:dyDescent="0.2">
      <c r="A80" s="607"/>
      <c r="B80" s="611"/>
      <c r="C80" s="217">
        <v>773911</v>
      </c>
      <c r="D80" s="387">
        <f t="shared" si="2"/>
        <v>7</v>
      </c>
      <c r="E80" s="388"/>
      <c r="F80" s="389" t="s">
        <v>244</v>
      </c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1"/>
      <c r="R80" s="18"/>
    </row>
    <row r="81" spans="1:18" x14ac:dyDescent="0.2">
      <c r="A81" s="607"/>
      <c r="B81" s="611"/>
      <c r="C81" s="3" t="s">
        <v>58</v>
      </c>
      <c r="D81" s="387">
        <f t="shared" si="2"/>
        <v>8</v>
      </c>
      <c r="E81" s="388"/>
      <c r="F81" s="389" t="s">
        <v>47</v>
      </c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1"/>
      <c r="R81" s="18">
        <v>0</v>
      </c>
    </row>
    <row r="82" spans="1:18" x14ac:dyDescent="0.2">
      <c r="A82" s="607"/>
      <c r="B82" s="600" t="s">
        <v>75</v>
      </c>
      <c r="C82" s="3" t="s">
        <v>103</v>
      </c>
      <c r="D82" s="387">
        <f t="shared" si="2"/>
        <v>9</v>
      </c>
      <c r="E82" s="388"/>
      <c r="F82" s="389" t="s">
        <v>37</v>
      </c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1"/>
      <c r="R82" s="18">
        <v>0</v>
      </c>
    </row>
    <row r="83" spans="1:18" x14ac:dyDescent="0.2">
      <c r="A83" s="607"/>
      <c r="B83" s="601"/>
      <c r="C83" s="3" t="s">
        <v>55</v>
      </c>
      <c r="D83" s="387">
        <f t="shared" si="2"/>
        <v>10</v>
      </c>
      <c r="E83" s="388"/>
      <c r="F83" s="389" t="s">
        <v>38</v>
      </c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1"/>
      <c r="R83" s="18">
        <v>0</v>
      </c>
    </row>
    <row r="84" spans="1:18" ht="25.5" customHeight="1" thickBot="1" x14ac:dyDescent="0.25">
      <c r="A84" s="607"/>
      <c r="B84" s="601"/>
      <c r="C84" s="556" t="s">
        <v>104</v>
      </c>
      <c r="D84" s="558">
        <f t="shared" si="2"/>
        <v>11</v>
      </c>
      <c r="E84" s="559"/>
      <c r="F84" s="562" t="s">
        <v>135</v>
      </c>
      <c r="G84" s="563"/>
      <c r="H84" s="563"/>
      <c r="I84" s="563"/>
      <c r="J84" s="563"/>
      <c r="K84" s="563"/>
      <c r="L84" s="563"/>
      <c r="M84" s="563"/>
      <c r="N84" s="563"/>
      <c r="O84" s="563"/>
      <c r="P84" s="563"/>
      <c r="Q84" s="564"/>
      <c r="R84" s="56"/>
    </row>
    <row r="85" spans="1:18" x14ac:dyDescent="0.2">
      <c r="A85" s="607"/>
      <c r="B85" s="601"/>
      <c r="C85" s="557"/>
      <c r="D85" s="560">
        <f t="shared" si="2"/>
        <v>12</v>
      </c>
      <c r="E85" s="561"/>
      <c r="F85" s="223" t="s">
        <v>61</v>
      </c>
      <c r="G85" s="565"/>
      <c r="H85" s="566"/>
      <c r="I85" s="566"/>
      <c r="J85" s="566"/>
      <c r="K85" s="566"/>
      <c r="L85" s="566"/>
      <c r="M85" s="566"/>
      <c r="N85" s="566"/>
      <c r="O85" s="566"/>
      <c r="P85" s="566"/>
      <c r="Q85" s="567"/>
      <c r="R85" s="21">
        <v>0</v>
      </c>
    </row>
    <row r="86" spans="1:18" x14ac:dyDescent="0.2">
      <c r="A86" s="607"/>
      <c r="B86" s="602"/>
      <c r="C86" s="222">
        <v>711902</v>
      </c>
      <c r="D86" s="387">
        <f>D84+1</f>
        <v>12</v>
      </c>
      <c r="E86" s="603"/>
      <c r="F86" s="645" t="s">
        <v>247</v>
      </c>
      <c r="G86" s="646"/>
      <c r="H86" s="646"/>
      <c r="I86" s="646"/>
      <c r="J86" s="646"/>
      <c r="K86" s="646"/>
      <c r="L86" s="646"/>
      <c r="M86" s="646"/>
      <c r="N86" s="646"/>
      <c r="O86" s="646"/>
      <c r="P86" s="646"/>
      <c r="Q86" s="647"/>
      <c r="R86" s="21"/>
    </row>
    <row r="87" spans="1:18" x14ac:dyDescent="0.2">
      <c r="A87" s="607"/>
      <c r="B87" s="275"/>
      <c r="C87" s="247"/>
      <c r="D87" s="387"/>
      <c r="E87" s="388"/>
      <c r="F87" s="553" t="s">
        <v>266</v>
      </c>
      <c r="G87" s="554"/>
      <c r="H87" s="554"/>
      <c r="I87" s="554"/>
      <c r="J87" s="554"/>
      <c r="K87" s="554"/>
      <c r="L87" s="554"/>
      <c r="M87" s="554"/>
      <c r="N87" s="554"/>
      <c r="O87" s="554"/>
      <c r="P87" s="554"/>
      <c r="Q87" s="555"/>
      <c r="R87" s="21">
        <f>'Participant Support Budget'!F10</f>
        <v>0</v>
      </c>
    </row>
    <row r="88" spans="1:18" x14ac:dyDescent="0.2">
      <c r="A88" s="607"/>
      <c r="B88" s="62" t="s">
        <v>76</v>
      </c>
      <c r="C88" s="15">
        <v>711991</v>
      </c>
      <c r="D88" s="387">
        <f>D85+1</f>
        <v>13</v>
      </c>
      <c r="E88" s="388"/>
      <c r="F88" s="550" t="s">
        <v>45</v>
      </c>
      <c r="G88" s="551"/>
      <c r="H88" s="551"/>
      <c r="I88" s="551"/>
      <c r="J88" s="551"/>
      <c r="K88" s="551"/>
      <c r="L88" s="551"/>
      <c r="M88" s="551"/>
      <c r="N88" s="551"/>
      <c r="O88" s="551"/>
      <c r="P88" s="551"/>
      <c r="Q88" s="552"/>
      <c r="R88" s="18">
        <v>0</v>
      </c>
    </row>
    <row r="89" spans="1:18" x14ac:dyDescent="0.2">
      <c r="A89" s="474">
        <f>R96</f>
        <v>0</v>
      </c>
      <c r="B89" s="62" t="s">
        <v>77</v>
      </c>
      <c r="C89" s="15">
        <v>711510</v>
      </c>
      <c r="D89" s="387">
        <f t="shared" si="2"/>
        <v>14</v>
      </c>
      <c r="E89" s="388"/>
      <c r="F89" s="544" t="s">
        <v>46</v>
      </c>
      <c r="G89" s="545"/>
      <c r="H89" s="545"/>
      <c r="I89" s="545"/>
      <c r="J89" s="545"/>
      <c r="K89" s="545"/>
      <c r="L89" s="545"/>
      <c r="M89" s="545"/>
      <c r="N89" s="545"/>
      <c r="O89" s="545"/>
      <c r="P89" s="545"/>
      <c r="Q89" s="546"/>
      <c r="R89" s="18">
        <v>0</v>
      </c>
    </row>
    <row r="90" spans="1:18" ht="67.5" x14ac:dyDescent="0.2">
      <c r="A90" s="474"/>
      <c r="B90" s="62" t="s">
        <v>78</v>
      </c>
      <c r="C90" s="2" t="s">
        <v>105</v>
      </c>
      <c r="D90" s="387">
        <f t="shared" si="2"/>
        <v>15</v>
      </c>
      <c r="E90" s="388"/>
      <c r="F90" s="544" t="s">
        <v>106</v>
      </c>
      <c r="G90" s="545"/>
      <c r="H90" s="545"/>
      <c r="I90" s="545"/>
      <c r="J90" s="545"/>
      <c r="K90" s="545"/>
      <c r="L90" s="545"/>
      <c r="M90" s="545"/>
      <c r="N90" s="545"/>
      <c r="O90" s="545"/>
      <c r="P90" s="545"/>
      <c r="Q90" s="546"/>
      <c r="R90" s="18">
        <v>0</v>
      </c>
    </row>
    <row r="91" spans="1:18" x14ac:dyDescent="0.2">
      <c r="A91" s="474"/>
      <c r="B91" s="62" t="s">
        <v>265</v>
      </c>
      <c r="C91" s="15">
        <v>772103</v>
      </c>
      <c r="D91" s="387">
        <f t="shared" si="2"/>
        <v>16</v>
      </c>
      <c r="E91" s="388"/>
      <c r="F91" s="544" t="s">
        <v>127</v>
      </c>
      <c r="G91" s="545"/>
      <c r="H91" s="545"/>
      <c r="I91" s="545"/>
      <c r="J91" s="545"/>
      <c r="K91" s="545"/>
      <c r="L91" s="545"/>
      <c r="M91" s="545"/>
      <c r="N91" s="545"/>
      <c r="O91" s="545"/>
      <c r="P91" s="545"/>
      <c r="Q91" s="546"/>
      <c r="R91" s="18">
        <v>0</v>
      </c>
    </row>
    <row r="92" spans="1:18" x14ac:dyDescent="0.2">
      <c r="A92" s="474"/>
      <c r="B92" s="62" t="s">
        <v>79</v>
      </c>
      <c r="C92" s="3" t="s">
        <v>107</v>
      </c>
      <c r="D92" s="387">
        <f t="shared" si="2"/>
        <v>17</v>
      </c>
      <c r="E92" s="388"/>
      <c r="F92" s="544" t="s">
        <v>48</v>
      </c>
      <c r="G92" s="545"/>
      <c r="H92" s="545"/>
      <c r="I92" s="545"/>
      <c r="J92" s="545"/>
      <c r="K92" s="545"/>
      <c r="L92" s="545"/>
      <c r="M92" s="545"/>
      <c r="N92" s="545"/>
      <c r="O92" s="545"/>
      <c r="P92" s="545"/>
      <c r="Q92" s="546"/>
      <c r="R92" s="18">
        <v>0</v>
      </c>
    </row>
    <row r="93" spans="1:18" x14ac:dyDescent="0.2">
      <c r="A93" s="474"/>
      <c r="B93" s="62" t="s">
        <v>80</v>
      </c>
      <c r="C93" s="3" t="s">
        <v>108</v>
      </c>
      <c r="D93" s="387">
        <f t="shared" si="2"/>
        <v>18</v>
      </c>
      <c r="E93" s="388"/>
      <c r="F93" s="544" t="s">
        <v>49</v>
      </c>
      <c r="G93" s="545"/>
      <c r="H93" s="545"/>
      <c r="I93" s="545"/>
      <c r="J93" s="545"/>
      <c r="K93" s="545"/>
      <c r="L93" s="545"/>
      <c r="M93" s="545"/>
      <c r="N93" s="545"/>
      <c r="O93" s="545"/>
      <c r="P93" s="545"/>
      <c r="Q93" s="546"/>
      <c r="R93" s="18">
        <v>0</v>
      </c>
    </row>
    <row r="94" spans="1:18" x14ac:dyDescent="0.2">
      <c r="A94" s="474"/>
      <c r="B94" s="62" t="s">
        <v>81</v>
      </c>
      <c r="C94" s="3" t="s">
        <v>109</v>
      </c>
      <c r="D94" s="385">
        <f t="shared" si="2"/>
        <v>19</v>
      </c>
      <c r="E94" s="386"/>
      <c r="F94" s="547" t="s">
        <v>110</v>
      </c>
      <c r="G94" s="548"/>
      <c r="H94" s="548"/>
      <c r="I94" s="548"/>
      <c r="J94" s="548"/>
      <c r="K94" s="548"/>
      <c r="L94" s="548"/>
      <c r="M94" s="548"/>
      <c r="N94" s="548"/>
      <c r="O94" s="548"/>
      <c r="P94" s="548"/>
      <c r="Q94" s="549"/>
      <c r="R94" s="18">
        <v>0</v>
      </c>
    </row>
    <row r="95" spans="1:18" ht="13.5" thickBot="1" x14ac:dyDescent="0.25">
      <c r="A95" s="474"/>
      <c r="B95" s="63" t="s">
        <v>82</v>
      </c>
      <c r="C95" s="19">
        <v>768301</v>
      </c>
      <c r="D95" s="536">
        <f>D94+1</f>
        <v>20</v>
      </c>
      <c r="E95" s="637"/>
      <c r="F95" s="538" t="s">
        <v>111</v>
      </c>
      <c r="G95" s="539"/>
      <c r="H95" s="539"/>
      <c r="I95" s="539"/>
      <c r="J95" s="539"/>
      <c r="K95" s="539"/>
      <c r="L95" s="539"/>
      <c r="M95" s="539"/>
      <c r="N95" s="539"/>
      <c r="O95" s="539"/>
      <c r="P95" s="539"/>
      <c r="Q95" s="540"/>
      <c r="R95" s="20">
        <v>0</v>
      </c>
    </row>
    <row r="96" spans="1:18" ht="18.75" customHeight="1" thickBot="1" x14ac:dyDescent="0.25">
      <c r="A96" s="475"/>
      <c r="B96" s="395" t="s">
        <v>139</v>
      </c>
      <c r="C96" s="395"/>
      <c r="D96" s="395"/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6"/>
      <c r="R96" s="55">
        <f>SUM(R74:R95)</f>
        <v>0</v>
      </c>
    </row>
    <row r="97" spans="1:18" ht="13.5" customHeight="1" thickBot="1" x14ac:dyDescent="0.25">
      <c r="A97" s="510" t="s">
        <v>162</v>
      </c>
      <c r="B97" s="512" t="s">
        <v>161</v>
      </c>
      <c r="C97" s="515">
        <v>772952</v>
      </c>
      <c r="D97" s="518" t="s">
        <v>125</v>
      </c>
      <c r="E97" s="519"/>
      <c r="F97" s="524" t="s">
        <v>171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6"/>
      <c r="R97" s="57"/>
    </row>
    <row r="98" spans="1:18" ht="12.75" hidden="1" customHeight="1" x14ac:dyDescent="0.2">
      <c r="A98" s="511"/>
      <c r="B98" s="513"/>
      <c r="C98" s="516"/>
      <c r="D98" s="520"/>
      <c r="E98" s="521"/>
      <c r="F98" s="527"/>
      <c r="G98" s="528"/>
      <c r="H98" s="528"/>
      <c r="I98" s="528"/>
      <c r="J98" s="528"/>
      <c r="K98" s="528"/>
      <c r="L98" s="528"/>
      <c r="M98" s="528"/>
      <c r="N98" s="528"/>
      <c r="O98" s="528"/>
      <c r="P98" s="528"/>
      <c r="Q98" s="529"/>
      <c r="R98" s="21">
        <v>0</v>
      </c>
    </row>
    <row r="99" spans="1:18" ht="13.5" customHeight="1" thickBot="1" x14ac:dyDescent="0.25">
      <c r="A99" s="511"/>
      <c r="B99" s="513"/>
      <c r="C99" s="516"/>
      <c r="D99" s="520"/>
      <c r="E99" s="521"/>
      <c r="F99" s="530"/>
      <c r="G99" s="531"/>
      <c r="H99" s="531"/>
      <c r="I99" s="531"/>
      <c r="J99" s="531"/>
      <c r="K99" s="531"/>
      <c r="L99" s="531"/>
      <c r="M99" s="531"/>
      <c r="N99" s="531"/>
      <c r="O99" s="531"/>
      <c r="P99" s="531"/>
      <c r="Q99" s="532"/>
      <c r="R99" s="57"/>
    </row>
    <row r="100" spans="1:18" ht="14.1" customHeight="1" thickBot="1" x14ac:dyDescent="0.25">
      <c r="A100" s="64">
        <f>SUM(R98:R100)</f>
        <v>0</v>
      </c>
      <c r="B100" s="514"/>
      <c r="C100" s="517"/>
      <c r="D100" s="522"/>
      <c r="E100" s="523"/>
      <c r="F100" s="541" t="s">
        <v>173</v>
      </c>
      <c r="G100" s="542"/>
      <c r="H100" s="542"/>
      <c r="I100" s="542"/>
      <c r="J100" s="542"/>
      <c r="K100" s="542"/>
      <c r="L100" s="542"/>
      <c r="M100" s="542"/>
      <c r="N100" s="542"/>
      <c r="O100" s="542"/>
      <c r="P100" s="542"/>
      <c r="Q100" s="543"/>
      <c r="R100" s="110">
        <f>'Project Subcontractor Budgets'!F55</f>
        <v>0</v>
      </c>
    </row>
    <row r="101" spans="1:18" ht="12.75" customHeight="1" thickBot="1" x14ac:dyDescent="0.25">
      <c r="A101" s="510" t="s">
        <v>163</v>
      </c>
      <c r="B101" s="512" t="s">
        <v>160</v>
      </c>
      <c r="C101" s="515">
        <v>772951</v>
      </c>
      <c r="D101" s="518" t="s">
        <v>248</v>
      </c>
      <c r="E101" s="519"/>
      <c r="F101" s="524" t="s">
        <v>171</v>
      </c>
      <c r="G101" s="525"/>
      <c r="H101" s="525"/>
      <c r="I101" s="525"/>
      <c r="J101" s="525"/>
      <c r="K101" s="525"/>
      <c r="L101" s="525"/>
      <c r="M101" s="525"/>
      <c r="N101" s="525"/>
      <c r="O101" s="525"/>
      <c r="P101" s="525"/>
      <c r="Q101" s="526"/>
      <c r="R101" s="57"/>
    </row>
    <row r="102" spans="1:18" ht="12.75" hidden="1" customHeight="1" x14ac:dyDescent="0.2">
      <c r="A102" s="511"/>
      <c r="B102" s="513"/>
      <c r="C102" s="516"/>
      <c r="D102" s="520"/>
      <c r="E102" s="521"/>
      <c r="F102" s="527"/>
      <c r="G102" s="528"/>
      <c r="H102" s="528"/>
      <c r="I102" s="528"/>
      <c r="J102" s="528"/>
      <c r="K102" s="528"/>
      <c r="L102" s="528"/>
      <c r="M102" s="528"/>
      <c r="N102" s="528"/>
      <c r="O102" s="528"/>
      <c r="P102" s="528"/>
      <c r="Q102" s="529"/>
      <c r="R102" s="21">
        <v>0</v>
      </c>
    </row>
    <row r="103" spans="1:18" ht="13.5" thickBot="1" x14ac:dyDescent="0.25">
      <c r="A103" s="511"/>
      <c r="B103" s="513"/>
      <c r="C103" s="516"/>
      <c r="D103" s="520"/>
      <c r="E103" s="521"/>
      <c r="F103" s="530"/>
      <c r="G103" s="531"/>
      <c r="H103" s="531"/>
      <c r="I103" s="531"/>
      <c r="J103" s="531"/>
      <c r="K103" s="531"/>
      <c r="L103" s="531"/>
      <c r="M103" s="531"/>
      <c r="N103" s="531"/>
      <c r="O103" s="531"/>
      <c r="P103" s="531"/>
      <c r="Q103" s="532"/>
      <c r="R103" s="57"/>
    </row>
    <row r="104" spans="1:18" ht="14.1" customHeight="1" thickBot="1" x14ac:dyDescent="0.25">
      <c r="A104" s="40">
        <f>SUM(R102:R104)</f>
        <v>0</v>
      </c>
      <c r="B104" s="514"/>
      <c r="C104" s="517"/>
      <c r="D104" s="522"/>
      <c r="E104" s="523"/>
      <c r="F104" s="533" t="s">
        <v>172</v>
      </c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535"/>
      <c r="R104" s="110">
        <f>'Project Subcontractor Budgets'!F54</f>
        <v>0</v>
      </c>
    </row>
    <row r="105" spans="1:18" ht="15" customHeight="1" thickBot="1" x14ac:dyDescent="0.25">
      <c r="A105" s="39" t="s">
        <v>68</v>
      </c>
      <c r="B105" s="38" t="s">
        <v>85</v>
      </c>
      <c r="C105" s="24" t="s">
        <v>60</v>
      </c>
      <c r="D105" s="497">
        <v>23</v>
      </c>
      <c r="E105" s="498"/>
      <c r="F105" s="499" t="s">
        <v>112</v>
      </c>
      <c r="G105" s="500"/>
      <c r="H105" s="500"/>
      <c r="I105" s="500"/>
      <c r="J105" s="500"/>
      <c r="K105" s="500"/>
      <c r="L105" s="500"/>
      <c r="M105" s="500"/>
      <c r="N105" s="500"/>
      <c r="O105" s="500"/>
      <c r="P105" s="500"/>
      <c r="Q105" s="501"/>
      <c r="R105" s="25">
        <f>SUM('Proposal Budget Year 3'!R105*1.03)</f>
        <v>0</v>
      </c>
    </row>
    <row r="106" spans="1:18" ht="11.25" customHeight="1" thickBot="1" x14ac:dyDescent="0.25">
      <c r="A106" s="40">
        <f>R105</f>
        <v>0</v>
      </c>
      <c r="B106" s="502"/>
      <c r="C106" s="502"/>
      <c r="D106" s="502"/>
      <c r="E106" s="502"/>
      <c r="F106" s="502"/>
      <c r="G106" s="502"/>
      <c r="H106" s="502"/>
      <c r="I106" s="502"/>
      <c r="J106" s="502"/>
      <c r="K106" s="502"/>
      <c r="L106" s="502"/>
      <c r="M106" s="502"/>
      <c r="N106" s="502"/>
      <c r="O106" s="502"/>
      <c r="P106" s="502"/>
      <c r="Q106" s="503"/>
      <c r="R106" s="70"/>
    </row>
    <row r="107" spans="1:18" ht="12" customHeight="1" thickBot="1" x14ac:dyDescent="0.25">
      <c r="A107" s="504"/>
      <c r="B107" s="505"/>
      <c r="C107" s="406" t="s">
        <v>122</v>
      </c>
      <c r="D107" s="407"/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Q107" s="409"/>
      <c r="R107" s="70"/>
    </row>
    <row r="108" spans="1:18" ht="13.5" customHeight="1" thickBot="1" x14ac:dyDescent="0.25">
      <c r="A108" s="506"/>
      <c r="B108" s="507"/>
      <c r="C108" s="508" t="s">
        <v>134</v>
      </c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8"/>
      <c r="Q108" s="509"/>
      <c r="R108" s="71"/>
    </row>
    <row r="109" spans="1:18" ht="12.75" customHeight="1" x14ac:dyDescent="0.2">
      <c r="A109" s="490" t="s">
        <v>230</v>
      </c>
      <c r="B109" s="65" t="s">
        <v>86</v>
      </c>
      <c r="C109" s="29" t="s">
        <v>113</v>
      </c>
      <c r="D109" s="492">
        <v>24</v>
      </c>
      <c r="E109" s="493"/>
      <c r="F109" s="494" t="s">
        <v>30</v>
      </c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6"/>
      <c r="R109" s="30">
        <v>0</v>
      </c>
    </row>
    <row r="110" spans="1:18" x14ac:dyDescent="0.2">
      <c r="A110" s="491"/>
      <c r="B110" s="66" t="s">
        <v>87</v>
      </c>
      <c r="C110" s="26" t="s">
        <v>114</v>
      </c>
      <c r="D110" s="387">
        <f t="shared" ref="D110:D123" si="3">D109+1</f>
        <v>25</v>
      </c>
      <c r="E110" s="388"/>
      <c r="F110" s="389" t="s">
        <v>31</v>
      </c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476"/>
      <c r="R110" s="21">
        <v>0</v>
      </c>
    </row>
    <row r="111" spans="1:18" x14ac:dyDescent="0.2">
      <c r="A111" s="491"/>
      <c r="B111" s="66" t="s">
        <v>88</v>
      </c>
      <c r="C111" s="26" t="s">
        <v>115</v>
      </c>
      <c r="D111" s="387">
        <f t="shared" si="3"/>
        <v>26</v>
      </c>
      <c r="E111" s="388"/>
      <c r="F111" s="389" t="s">
        <v>32</v>
      </c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476"/>
      <c r="R111" s="21">
        <v>0</v>
      </c>
    </row>
    <row r="112" spans="1:18" x14ac:dyDescent="0.2">
      <c r="A112" s="491"/>
      <c r="B112" s="66" t="s">
        <v>89</v>
      </c>
      <c r="C112" s="27">
        <v>711171</v>
      </c>
      <c r="D112" s="387">
        <f t="shared" si="3"/>
        <v>27</v>
      </c>
      <c r="E112" s="388"/>
      <c r="F112" s="487" t="s">
        <v>33</v>
      </c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9"/>
      <c r="R112" s="21">
        <v>0</v>
      </c>
    </row>
    <row r="113" spans="1:18" x14ac:dyDescent="0.2">
      <c r="A113" s="491"/>
      <c r="B113" s="66" t="s">
        <v>90</v>
      </c>
      <c r="C113" s="26" t="s">
        <v>116</v>
      </c>
      <c r="D113" s="387">
        <f t="shared" si="3"/>
        <v>28</v>
      </c>
      <c r="E113" s="388"/>
      <c r="F113" s="389" t="s">
        <v>34</v>
      </c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476"/>
      <c r="R113" s="21">
        <v>0</v>
      </c>
    </row>
    <row r="114" spans="1:18" x14ac:dyDescent="0.2">
      <c r="A114" s="491"/>
      <c r="B114" s="66" t="s">
        <v>91</v>
      </c>
      <c r="C114" s="27">
        <v>773821</v>
      </c>
      <c r="D114" s="387">
        <f t="shared" si="3"/>
        <v>29</v>
      </c>
      <c r="E114" s="388"/>
      <c r="F114" s="477" t="s">
        <v>35</v>
      </c>
      <c r="G114" s="478"/>
      <c r="H114" s="478"/>
      <c r="I114" s="478"/>
      <c r="J114" s="478"/>
      <c r="K114" s="478"/>
      <c r="L114" s="478"/>
      <c r="M114" s="478"/>
      <c r="N114" s="478"/>
      <c r="O114" s="478"/>
      <c r="P114" s="478"/>
      <c r="Q114" s="479"/>
      <c r="R114" s="21">
        <v>0</v>
      </c>
    </row>
    <row r="115" spans="1:18" x14ac:dyDescent="0.2">
      <c r="A115" s="491"/>
      <c r="B115" s="66" t="s">
        <v>249</v>
      </c>
      <c r="C115" s="27">
        <v>773810</v>
      </c>
      <c r="D115" s="387">
        <f>D114+1</f>
        <v>30</v>
      </c>
      <c r="E115" s="388"/>
      <c r="F115" s="389" t="s">
        <v>251</v>
      </c>
      <c r="G115" s="478"/>
      <c r="H115" s="478"/>
      <c r="I115" s="478"/>
      <c r="J115" s="478"/>
      <c r="K115" s="478"/>
      <c r="L115" s="478"/>
      <c r="M115" s="478"/>
      <c r="N115" s="478"/>
      <c r="O115" s="478"/>
      <c r="P115" s="478"/>
      <c r="Q115" s="479"/>
      <c r="R115" s="21">
        <v>0</v>
      </c>
    </row>
    <row r="116" spans="1:18" x14ac:dyDescent="0.2">
      <c r="A116" s="491"/>
      <c r="B116" s="66" t="s">
        <v>92</v>
      </c>
      <c r="C116" s="27">
        <v>773801</v>
      </c>
      <c r="D116" s="387">
        <f>D115+1</f>
        <v>31</v>
      </c>
      <c r="E116" s="388"/>
      <c r="F116" s="389" t="s">
        <v>36</v>
      </c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476"/>
      <c r="R116" s="21">
        <v>0</v>
      </c>
    </row>
    <row r="117" spans="1:18" x14ac:dyDescent="0.2">
      <c r="A117" s="491"/>
      <c r="B117" s="66" t="s">
        <v>93</v>
      </c>
      <c r="C117" s="27">
        <v>711196</v>
      </c>
      <c r="D117" s="387">
        <f t="shared" si="3"/>
        <v>32</v>
      </c>
      <c r="E117" s="388"/>
      <c r="F117" s="487" t="s">
        <v>39</v>
      </c>
      <c r="G117" s="488"/>
      <c r="H117" s="488"/>
      <c r="I117" s="488"/>
      <c r="J117" s="488"/>
      <c r="K117" s="488"/>
      <c r="L117" s="488"/>
      <c r="M117" s="488"/>
      <c r="N117" s="488"/>
      <c r="O117" s="488"/>
      <c r="P117" s="488"/>
      <c r="Q117" s="489"/>
      <c r="R117" s="21">
        <v>0</v>
      </c>
    </row>
    <row r="118" spans="1:18" x14ac:dyDescent="0.2">
      <c r="A118" s="491"/>
      <c r="B118" s="66" t="s">
        <v>94</v>
      </c>
      <c r="C118" s="26" t="s">
        <v>117</v>
      </c>
      <c r="D118" s="387">
        <f t="shared" si="3"/>
        <v>33</v>
      </c>
      <c r="E118" s="388"/>
      <c r="F118" s="477" t="s">
        <v>41</v>
      </c>
      <c r="G118" s="478"/>
      <c r="H118" s="478"/>
      <c r="I118" s="478"/>
      <c r="J118" s="478"/>
      <c r="K118" s="478"/>
      <c r="L118" s="478"/>
      <c r="M118" s="478"/>
      <c r="N118" s="478"/>
      <c r="O118" s="478"/>
      <c r="P118" s="478"/>
      <c r="Q118" s="479"/>
      <c r="R118" s="21">
        <v>0</v>
      </c>
    </row>
    <row r="119" spans="1:18" x14ac:dyDescent="0.2">
      <c r="A119" s="474">
        <f>R124</f>
        <v>0</v>
      </c>
      <c r="B119" s="66" t="s">
        <v>95</v>
      </c>
      <c r="C119" s="26" t="s">
        <v>118</v>
      </c>
      <c r="D119" s="387">
        <f t="shared" si="3"/>
        <v>34</v>
      </c>
      <c r="E119" s="388"/>
      <c r="F119" s="389" t="s">
        <v>43</v>
      </c>
      <c r="G119" s="390"/>
      <c r="H119" s="390"/>
      <c r="I119" s="390"/>
      <c r="J119" s="390"/>
      <c r="K119" s="390"/>
      <c r="L119" s="390"/>
      <c r="M119" s="390"/>
      <c r="N119" s="390"/>
      <c r="O119" s="390"/>
      <c r="P119" s="390"/>
      <c r="Q119" s="476"/>
      <c r="R119" s="21">
        <v>0</v>
      </c>
    </row>
    <row r="120" spans="1:18" x14ac:dyDescent="0.2">
      <c r="A120" s="474"/>
      <c r="B120" s="66" t="s">
        <v>96</v>
      </c>
      <c r="C120" s="26" t="s">
        <v>119</v>
      </c>
      <c r="D120" s="387">
        <f t="shared" si="3"/>
        <v>35</v>
      </c>
      <c r="E120" s="388"/>
      <c r="F120" s="477" t="s">
        <v>250</v>
      </c>
      <c r="G120" s="478"/>
      <c r="H120" s="478"/>
      <c r="I120" s="478"/>
      <c r="J120" s="478"/>
      <c r="K120" s="478"/>
      <c r="L120" s="478"/>
      <c r="M120" s="478"/>
      <c r="N120" s="478"/>
      <c r="O120" s="478"/>
      <c r="P120" s="478"/>
      <c r="Q120" s="479"/>
      <c r="R120" s="21">
        <v>0</v>
      </c>
    </row>
    <row r="121" spans="1:18" x14ac:dyDescent="0.2">
      <c r="A121" s="474"/>
      <c r="B121" s="66" t="s">
        <v>97</v>
      </c>
      <c r="C121" s="26" t="s">
        <v>120</v>
      </c>
      <c r="D121" s="387">
        <f t="shared" si="3"/>
        <v>36</v>
      </c>
      <c r="E121" s="388"/>
      <c r="F121" s="477" t="s">
        <v>9</v>
      </c>
      <c r="G121" s="478"/>
      <c r="H121" s="478"/>
      <c r="I121" s="478"/>
      <c r="J121" s="478"/>
      <c r="K121" s="478"/>
      <c r="L121" s="478"/>
      <c r="M121" s="478"/>
      <c r="N121" s="478"/>
      <c r="O121" s="478"/>
      <c r="P121" s="478"/>
      <c r="Q121" s="479"/>
      <c r="R121" s="21">
        <v>0</v>
      </c>
    </row>
    <row r="122" spans="1:18" x14ac:dyDescent="0.2">
      <c r="A122" s="474"/>
      <c r="B122" s="66" t="s">
        <v>98</v>
      </c>
      <c r="C122" s="27">
        <v>711440</v>
      </c>
      <c r="D122" s="387">
        <f t="shared" si="3"/>
        <v>37</v>
      </c>
      <c r="E122" s="388"/>
      <c r="F122" s="480" t="s">
        <v>121</v>
      </c>
      <c r="G122" s="481"/>
      <c r="H122" s="481"/>
      <c r="I122" s="481"/>
      <c r="J122" s="481"/>
      <c r="K122" s="481"/>
      <c r="L122" s="481"/>
      <c r="M122" s="481"/>
      <c r="N122" s="481"/>
      <c r="O122" s="481"/>
      <c r="P122" s="481"/>
      <c r="Q122" s="482"/>
      <c r="R122" s="21">
        <v>0</v>
      </c>
    </row>
    <row r="123" spans="1:18" ht="13.5" thickBot="1" x14ac:dyDescent="0.25">
      <c r="A123" s="474"/>
      <c r="B123" s="42" t="s">
        <v>124</v>
      </c>
      <c r="C123" s="28" t="s">
        <v>62</v>
      </c>
      <c r="D123" s="387">
        <f t="shared" si="3"/>
        <v>38</v>
      </c>
      <c r="E123" s="388"/>
      <c r="F123" s="483" t="s">
        <v>50</v>
      </c>
      <c r="G123" s="484"/>
      <c r="H123" s="484"/>
      <c r="I123" s="484"/>
      <c r="J123" s="484"/>
      <c r="K123" s="484"/>
      <c r="L123" s="484"/>
      <c r="M123" s="484"/>
      <c r="N123" s="484"/>
      <c r="O123" s="484"/>
      <c r="P123" s="484"/>
      <c r="Q123" s="485"/>
      <c r="R123" s="22">
        <v>0</v>
      </c>
    </row>
    <row r="124" spans="1:18" ht="15" customHeight="1" thickBot="1" x14ac:dyDescent="0.25">
      <c r="A124" s="475"/>
      <c r="B124" s="395" t="s">
        <v>138</v>
      </c>
      <c r="C124" s="395"/>
      <c r="D124" s="395"/>
      <c r="E124" s="395"/>
      <c r="F124" s="395"/>
      <c r="G124" s="395"/>
      <c r="H124" s="395"/>
      <c r="I124" s="395"/>
      <c r="J124" s="395"/>
      <c r="K124" s="395"/>
      <c r="L124" s="395"/>
      <c r="M124" s="395"/>
      <c r="N124" s="395"/>
      <c r="O124" s="395"/>
      <c r="P124" s="395"/>
      <c r="Q124" s="486"/>
      <c r="R124" s="54">
        <f>SUM(R109:R123)</f>
        <v>0</v>
      </c>
    </row>
    <row r="125" spans="1:18" s="178" customFormat="1" ht="20.25" customHeight="1" thickBot="1" x14ac:dyDescent="0.25">
      <c r="A125" s="444" t="s">
        <v>231</v>
      </c>
      <c r="B125" s="447" t="s">
        <v>147</v>
      </c>
      <c r="C125" s="447"/>
      <c r="D125" s="447"/>
      <c r="E125" s="447"/>
      <c r="F125" s="447"/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7"/>
      <c r="R125" s="448"/>
    </row>
    <row r="126" spans="1:18" ht="13.5" thickBot="1" x14ac:dyDescent="0.25">
      <c r="A126" s="449"/>
      <c r="B126" s="450" t="s">
        <v>99</v>
      </c>
      <c r="C126" s="452" t="s">
        <v>29</v>
      </c>
      <c r="D126" s="455" t="s">
        <v>243</v>
      </c>
      <c r="E126" s="455"/>
      <c r="F126" s="455"/>
      <c r="G126" s="455"/>
      <c r="H126" s="455"/>
      <c r="I126" s="455"/>
      <c r="J126" s="455"/>
      <c r="K126" s="455"/>
      <c r="L126" s="455"/>
      <c r="M126" s="455"/>
      <c r="N126" s="455"/>
      <c r="O126" s="456"/>
      <c r="P126" s="456"/>
      <c r="Q126" s="457"/>
      <c r="R126" s="58"/>
    </row>
    <row r="127" spans="1:18" x14ac:dyDescent="0.2">
      <c r="A127" s="449"/>
      <c r="B127" s="451"/>
      <c r="C127" s="453"/>
      <c r="D127" s="461" t="s">
        <v>53</v>
      </c>
      <c r="E127" s="462"/>
      <c r="F127" s="463"/>
      <c r="G127" s="463"/>
      <c r="H127" s="463"/>
      <c r="I127" s="463"/>
      <c r="J127" s="463"/>
      <c r="K127" s="463"/>
      <c r="L127" s="463"/>
      <c r="M127" s="463"/>
      <c r="N127" s="464"/>
      <c r="O127" s="465"/>
      <c r="P127" s="466"/>
      <c r="Q127" s="467"/>
      <c r="R127" s="59"/>
    </row>
    <row r="128" spans="1:18" x14ac:dyDescent="0.2">
      <c r="A128" s="449"/>
      <c r="B128" s="451"/>
      <c r="C128" s="453"/>
      <c r="D128" s="468" t="s">
        <v>6</v>
      </c>
      <c r="E128" s="469"/>
      <c r="F128" s="470"/>
      <c r="G128" s="470"/>
      <c r="H128" s="470"/>
      <c r="I128" s="470"/>
      <c r="J128" s="470"/>
      <c r="K128" s="470"/>
      <c r="L128" s="470"/>
      <c r="M128" s="470"/>
      <c r="N128" s="471"/>
      <c r="O128" s="472" t="s">
        <v>144</v>
      </c>
      <c r="P128" s="472"/>
      <c r="Q128" s="473"/>
      <c r="R128" s="75">
        <v>0</v>
      </c>
    </row>
    <row r="129" spans="1:18" ht="13.5" thickBot="1" x14ac:dyDescent="0.25">
      <c r="A129" s="67">
        <f>R128</f>
        <v>0</v>
      </c>
      <c r="B129" s="621"/>
      <c r="C129" s="454"/>
      <c r="D129" s="437" t="s">
        <v>8</v>
      </c>
      <c r="E129" s="438"/>
      <c r="F129" s="439"/>
      <c r="G129" s="439"/>
      <c r="H129" s="439"/>
      <c r="I129" s="439"/>
      <c r="J129" s="439"/>
      <c r="K129" s="439"/>
      <c r="L129" s="439"/>
      <c r="M129" s="439"/>
      <c r="N129" s="440"/>
      <c r="O129" s="441"/>
      <c r="P129" s="442"/>
      <c r="Q129" s="443"/>
      <c r="R129" s="60"/>
    </row>
    <row r="130" spans="1:18" s="179" customFormat="1" ht="16.5" customHeight="1" thickBot="1" x14ac:dyDescent="0.25">
      <c r="A130" s="619" t="s">
        <v>143</v>
      </c>
      <c r="B130" s="394"/>
      <c r="C130" s="394"/>
      <c r="D130" s="394"/>
      <c r="E130" s="394"/>
      <c r="F130" s="394"/>
      <c r="G130" s="394"/>
      <c r="H130" s="394"/>
      <c r="I130" s="394"/>
      <c r="J130" s="394"/>
      <c r="K130" s="394"/>
      <c r="L130" s="394"/>
      <c r="M130" s="394"/>
      <c r="N130" s="394"/>
      <c r="O130" s="394"/>
      <c r="P130" s="394"/>
      <c r="Q130" s="620"/>
      <c r="R130" s="53">
        <f>(R72+R96+R124+R128) + SUM(R100:R105)</f>
        <v>0</v>
      </c>
    </row>
    <row r="131" spans="1:18" s="178" customFormat="1" ht="15.75" customHeight="1" thickBot="1" x14ac:dyDescent="0.25">
      <c r="A131" s="444" t="s">
        <v>69</v>
      </c>
      <c r="B131" s="446" t="s">
        <v>145</v>
      </c>
      <c r="C131" s="447"/>
      <c r="D131" s="447"/>
      <c r="E131" s="447"/>
      <c r="F131" s="447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8"/>
    </row>
    <row r="132" spans="1:18" ht="15" customHeight="1" thickBot="1" x14ac:dyDescent="0.25">
      <c r="A132" s="449"/>
      <c r="B132" s="403" t="s">
        <v>100</v>
      </c>
      <c r="C132" s="452">
        <v>757003</v>
      </c>
      <c r="D132" s="428" t="s">
        <v>123</v>
      </c>
      <c r="E132" s="429"/>
      <c r="F132" s="430"/>
      <c r="G132" s="459">
        <f>'Project Budget Overview'!D11</f>
        <v>0</v>
      </c>
      <c r="H132" s="460"/>
      <c r="I132" s="618" t="s">
        <v>17</v>
      </c>
      <c r="J132" s="426"/>
      <c r="K132" s="426"/>
      <c r="L132" s="426"/>
      <c r="M132" s="426"/>
      <c r="N132" s="426"/>
      <c r="O132" s="426"/>
      <c r="P132" s="426"/>
      <c r="Q132" s="427"/>
      <c r="R132" s="45">
        <f>R130</f>
        <v>0</v>
      </c>
    </row>
    <row r="133" spans="1:18" ht="15" customHeight="1" thickBot="1" x14ac:dyDescent="0.25">
      <c r="A133" s="449"/>
      <c r="B133" s="458"/>
      <c r="C133" s="454"/>
      <c r="D133" s="428" t="s">
        <v>156</v>
      </c>
      <c r="E133" s="429"/>
      <c r="F133" s="430"/>
      <c r="G133" s="431">
        <f>'Project Budget Overview'!D10</f>
        <v>0</v>
      </c>
      <c r="H133" s="432"/>
      <c r="I133" s="432"/>
      <c r="J133" s="433"/>
      <c r="K133" s="434" t="s">
        <v>157</v>
      </c>
      <c r="L133" s="435"/>
      <c r="M133" s="435"/>
      <c r="N133" s="435"/>
      <c r="O133" s="435"/>
      <c r="P133" s="435"/>
      <c r="Q133" s="436"/>
      <c r="R133" s="157">
        <f>R132*G132</f>
        <v>0</v>
      </c>
    </row>
    <row r="134" spans="1:18" ht="13.5" hidden="1" thickBot="1" x14ac:dyDescent="0.25">
      <c r="A134" s="98"/>
      <c r="B134" s="99"/>
      <c r="C134" s="100"/>
      <c r="D134" s="4"/>
      <c r="E134" s="4"/>
      <c r="F134" s="1"/>
      <c r="G134" s="1"/>
      <c r="H134" s="1"/>
      <c r="I134" s="1"/>
      <c r="J134" s="642"/>
      <c r="K134" s="642"/>
      <c r="L134" s="105"/>
      <c r="M134" s="643"/>
      <c r="N134" s="643"/>
      <c r="O134" s="1"/>
      <c r="P134" s="1"/>
      <c r="Q134" s="41"/>
      <c r="R134" s="46"/>
    </row>
    <row r="135" spans="1:18" ht="13.5" hidden="1" thickBot="1" x14ac:dyDescent="0.25">
      <c r="A135" s="101">
        <f>R136</f>
        <v>0</v>
      </c>
      <c r="B135" s="99"/>
      <c r="C135" s="100"/>
      <c r="D135" s="1"/>
      <c r="E135" s="1"/>
      <c r="F135" s="1"/>
      <c r="G135" s="1"/>
      <c r="H135" s="1"/>
      <c r="I135" s="1"/>
      <c r="J135" s="642"/>
      <c r="K135" s="642"/>
      <c r="L135" s="105"/>
      <c r="M135" s="643"/>
      <c r="N135" s="643"/>
      <c r="O135" s="1"/>
      <c r="P135" s="106"/>
      <c r="Q135" s="107"/>
      <c r="R135" s="102"/>
    </row>
    <row r="136" spans="1:18" ht="13.5" thickBot="1" x14ac:dyDescent="0.25">
      <c r="A136" s="76">
        <f>R136</f>
        <v>0</v>
      </c>
      <c r="B136" s="397" t="s">
        <v>141</v>
      </c>
      <c r="C136" s="395"/>
      <c r="D136" s="395"/>
      <c r="E136" s="395"/>
      <c r="F136" s="395"/>
      <c r="G136" s="395"/>
      <c r="H136" s="395"/>
      <c r="I136" s="395"/>
      <c r="J136" s="395"/>
      <c r="K136" s="395"/>
      <c r="L136" s="395"/>
      <c r="M136" s="395"/>
      <c r="N136" s="395"/>
      <c r="O136" s="395"/>
      <c r="P136" s="395"/>
      <c r="Q136" s="396"/>
      <c r="R136" s="103">
        <f>R133</f>
        <v>0</v>
      </c>
    </row>
    <row r="137" spans="1:18" s="178" customFormat="1" ht="13.5" thickBot="1" x14ac:dyDescent="0.25">
      <c r="A137" s="44"/>
      <c r="B137" s="421" t="s">
        <v>146</v>
      </c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3"/>
      <c r="R137" s="52">
        <f>SUM(R130,R136)</f>
        <v>0</v>
      </c>
    </row>
  </sheetData>
  <mergeCells count="222">
    <mergeCell ref="G42:J42"/>
    <mergeCell ref="G44:J44"/>
    <mergeCell ref="G55:J55"/>
    <mergeCell ref="G57:J57"/>
    <mergeCell ref="G5:R5"/>
    <mergeCell ref="G6:J6"/>
    <mergeCell ref="G8:J8"/>
    <mergeCell ref="G10:J10"/>
    <mergeCell ref="G12:J12"/>
    <mergeCell ref="G14:J14"/>
    <mergeCell ref="G16:J16"/>
    <mergeCell ref="G18:J18"/>
    <mergeCell ref="G20:J20"/>
    <mergeCell ref="D7:K7"/>
    <mergeCell ref="D9:K9"/>
    <mergeCell ref="D11:K11"/>
    <mergeCell ref="F93:Q93"/>
    <mergeCell ref="B72:Q72"/>
    <mergeCell ref="F86:Q86"/>
    <mergeCell ref="B82:B86"/>
    <mergeCell ref="D86:E86"/>
    <mergeCell ref="D115:E115"/>
    <mergeCell ref="F115:Q115"/>
    <mergeCell ref="B60:Q60"/>
    <mergeCell ref="B61:Q61"/>
    <mergeCell ref="B62:B68"/>
    <mergeCell ref="D62:R62"/>
    <mergeCell ref="D63:E63"/>
    <mergeCell ref="G63:Q63"/>
    <mergeCell ref="D64:E64"/>
    <mergeCell ref="G64:Q64"/>
    <mergeCell ref="D65:E65"/>
    <mergeCell ref="G65:Q65"/>
    <mergeCell ref="D66:E66"/>
    <mergeCell ref="G66:Q66"/>
    <mergeCell ref="D67:E67"/>
    <mergeCell ref="G67:Q67"/>
    <mergeCell ref="F90:Q90"/>
    <mergeCell ref="F91:Q91"/>
    <mergeCell ref="D83:E83"/>
    <mergeCell ref="A6:A34"/>
    <mergeCell ref="B6:B54"/>
    <mergeCell ref="A35:A72"/>
    <mergeCell ref="D46:R46"/>
    <mergeCell ref="D56:K56"/>
    <mergeCell ref="D58:K58"/>
    <mergeCell ref="D37:K37"/>
    <mergeCell ref="D13:K13"/>
    <mergeCell ref="D15:K15"/>
    <mergeCell ref="D17:K17"/>
    <mergeCell ref="D19:K19"/>
    <mergeCell ref="D21:K21"/>
    <mergeCell ref="D23:K23"/>
    <mergeCell ref="D25:K25"/>
    <mergeCell ref="D27:K27"/>
    <mergeCell ref="D29:K29"/>
    <mergeCell ref="D31:K31"/>
    <mergeCell ref="D33:K33"/>
    <mergeCell ref="D35:K35"/>
    <mergeCell ref="D48:K48"/>
    <mergeCell ref="D50:K50"/>
    <mergeCell ref="G36:J36"/>
    <mergeCell ref="G38:J38"/>
    <mergeCell ref="G40:J40"/>
    <mergeCell ref="F117:Q117"/>
    <mergeCell ref="F118:Q118"/>
    <mergeCell ref="F105:Q105"/>
    <mergeCell ref="D116:E116"/>
    <mergeCell ref="D117:E117"/>
    <mergeCell ref="F119:Q119"/>
    <mergeCell ref="C108:Q108"/>
    <mergeCell ref="B124:Q124"/>
    <mergeCell ref="F94:Q94"/>
    <mergeCell ref="F95:Q95"/>
    <mergeCell ref="D118:E118"/>
    <mergeCell ref="D105:E105"/>
    <mergeCell ref="D94:E94"/>
    <mergeCell ref="D95:E95"/>
    <mergeCell ref="F97:Q99"/>
    <mergeCell ref="F100:Q100"/>
    <mergeCell ref="F104:Q104"/>
    <mergeCell ref="B106:Q106"/>
    <mergeCell ref="A107:B108"/>
    <mergeCell ref="C107:Q107"/>
    <mergeCell ref="A97:A99"/>
    <mergeCell ref="B97:B100"/>
    <mergeCell ref="O129:Q129"/>
    <mergeCell ref="O127:Q127"/>
    <mergeCell ref="A119:A124"/>
    <mergeCell ref="D119:E119"/>
    <mergeCell ref="F122:Q122"/>
    <mergeCell ref="D127:E127"/>
    <mergeCell ref="F127:N127"/>
    <mergeCell ref="D128:E128"/>
    <mergeCell ref="F128:N128"/>
    <mergeCell ref="D129:E129"/>
    <mergeCell ref="F129:N129"/>
    <mergeCell ref="D121:E121"/>
    <mergeCell ref="F120:Q120"/>
    <mergeCell ref="F121:Q121"/>
    <mergeCell ref="D126:N126"/>
    <mergeCell ref="O126:Q126"/>
    <mergeCell ref="B137:Q137"/>
    <mergeCell ref="J134:K134"/>
    <mergeCell ref="M134:N134"/>
    <mergeCell ref="J135:K135"/>
    <mergeCell ref="M135:N135"/>
    <mergeCell ref="B136:Q136"/>
    <mergeCell ref="A109:A118"/>
    <mergeCell ref="D109:E109"/>
    <mergeCell ref="D110:E110"/>
    <mergeCell ref="D111:E111"/>
    <mergeCell ref="D112:E112"/>
    <mergeCell ref="D113:E113"/>
    <mergeCell ref="D114:E114"/>
    <mergeCell ref="D122:E122"/>
    <mergeCell ref="F109:Q109"/>
    <mergeCell ref="B131:R131"/>
    <mergeCell ref="G132:H132"/>
    <mergeCell ref="A131:A133"/>
    <mergeCell ref="B132:B133"/>
    <mergeCell ref="C132:C133"/>
    <mergeCell ref="D132:F132"/>
    <mergeCell ref="D133:F133"/>
    <mergeCell ref="G133:J133"/>
    <mergeCell ref="A125:A128"/>
    <mergeCell ref="K133:Q133"/>
    <mergeCell ref="I132:Q132"/>
    <mergeCell ref="C97:C100"/>
    <mergeCell ref="D97:E100"/>
    <mergeCell ref="A101:A103"/>
    <mergeCell ref="B101:B104"/>
    <mergeCell ref="C101:C104"/>
    <mergeCell ref="D101:E104"/>
    <mergeCell ref="B96:Q96"/>
    <mergeCell ref="A130:Q130"/>
    <mergeCell ref="D123:E123"/>
    <mergeCell ref="D120:E120"/>
    <mergeCell ref="F101:Q103"/>
    <mergeCell ref="B125:R125"/>
    <mergeCell ref="B126:B129"/>
    <mergeCell ref="C126:C129"/>
    <mergeCell ref="O128:Q128"/>
    <mergeCell ref="F110:Q110"/>
    <mergeCell ref="F111:Q111"/>
    <mergeCell ref="F112:Q112"/>
    <mergeCell ref="F113:Q113"/>
    <mergeCell ref="F114:Q114"/>
    <mergeCell ref="F116:Q116"/>
    <mergeCell ref="F123:Q123"/>
    <mergeCell ref="A73:A88"/>
    <mergeCell ref="D73:R73"/>
    <mergeCell ref="D74:E74"/>
    <mergeCell ref="D75:E75"/>
    <mergeCell ref="D76:E76"/>
    <mergeCell ref="G85:Q85"/>
    <mergeCell ref="F88:Q88"/>
    <mergeCell ref="F89:Q89"/>
    <mergeCell ref="C84:C85"/>
    <mergeCell ref="D88:E88"/>
    <mergeCell ref="A89:A96"/>
    <mergeCell ref="D89:E89"/>
    <mergeCell ref="D90:E90"/>
    <mergeCell ref="D91:E91"/>
    <mergeCell ref="F84:Q84"/>
    <mergeCell ref="D84:E85"/>
    <mergeCell ref="D79:E79"/>
    <mergeCell ref="F79:Q79"/>
    <mergeCell ref="D80:E80"/>
    <mergeCell ref="F80:Q80"/>
    <mergeCell ref="D92:E92"/>
    <mergeCell ref="D93:E93"/>
    <mergeCell ref="F92:Q92"/>
    <mergeCell ref="D82:E82"/>
    <mergeCell ref="D4:J4"/>
    <mergeCell ref="B77:B81"/>
    <mergeCell ref="B59:D59"/>
    <mergeCell ref="K59:R59"/>
    <mergeCell ref="G68:Q68"/>
    <mergeCell ref="C68:E68"/>
    <mergeCell ref="G22:J22"/>
    <mergeCell ref="G24:J24"/>
    <mergeCell ref="G26:J26"/>
    <mergeCell ref="G28:J28"/>
    <mergeCell ref="G30:J30"/>
    <mergeCell ref="G32:J32"/>
    <mergeCell ref="G34:J34"/>
    <mergeCell ref="G47:J47"/>
    <mergeCell ref="F74:Q74"/>
    <mergeCell ref="F75:Q75"/>
    <mergeCell ref="D81:E81"/>
    <mergeCell ref="F78:Q78"/>
    <mergeCell ref="F81:Q81"/>
    <mergeCell ref="D77:E77"/>
    <mergeCell ref="D78:E78"/>
    <mergeCell ref="F76:Q76"/>
    <mergeCell ref="F77:Q77"/>
    <mergeCell ref="G49:J49"/>
    <mergeCell ref="D87:E87"/>
    <mergeCell ref="F87:Q87"/>
    <mergeCell ref="D69:Q69"/>
    <mergeCell ref="B70:Q70"/>
    <mergeCell ref="C71:Q71"/>
    <mergeCell ref="F82:Q82"/>
    <mergeCell ref="F83:Q83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39:K39"/>
    <mergeCell ref="D41:K41"/>
    <mergeCell ref="D43:K43"/>
    <mergeCell ref="D45:K45"/>
    <mergeCell ref="D52:K52"/>
    <mergeCell ref="D54:K54"/>
    <mergeCell ref="G51:J51"/>
    <mergeCell ref="G53:J53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137"/>
  <sheetViews>
    <sheetView zoomScaleNormal="100" workbookViewId="0">
      <selection activeCell="R106" sqref="R106"/>
    </sheetView>
  </sheetViews>
  <sheetFormatPr defaultColWidth="9.140625" defaultRowHeight="12.75" x14ac:dyDescent="0.2"/>
  <cols>
    <col min="1" max="1" width="20.85546875" style="180" customWidth="1"/>
    <col min="2" max="2" width="36.42578125" style="176" customWidth="1"/>
    <col min="3" max="3" width="16.5703125" style="176" customWidth="1"/>
    <col min="4" max="4" width="3.5703125" style="181" customWidth="1"/>
    <col min="5" max="5" width="5.140625" style="176" customWidth="1"/>
    <col min="6" max="6" width="7" style="176" customWidth="1"/>
    <col min="7" max="7" width="6" style="176" customWidth="1"/>
    <col min="8" max="8" width="9.140625" style="176" customWidth="1"/>
    <col min="9" max="9" width="9.140625" style="176"/>
    <col min="10" max="10" width="6.85546875" style="176" customWidth="1"/>
    <col min="11" max="11" width="14.140625" style="176" customWidth="1"/>
    <col min="12" max="12" width="9.140625" style="176" customWidth="1"/>
    <col min="13" max="13" width="8" style="176" customWidth="1"/>
    <col min="14" max="14" width="11.140625" style="176" bestFit="1" customWidth="1"/>
    <col min="15" max="15" width="12.5703125" style="176" customWidth="1"/>
    <col min="16" max="16" width="12.42578125" style="176" customWidth="1"/>
    <col min="17" max="17" width="13.85546875" style="176" customWidth="1"/>
    <col min="18" max="18" width="15.5703125" style="176" customWidth="1"/>
    <col min="19" max="16384" width="9.140625" style="176"/>
  </cols>
  <sheetData>
    <row r="1" spans="1:18" s="174" customFormat="1" ht="20.100000000000001" customHeight="1" thickBot="1" x14ac:dyDescent="0.3">
      <c r="A1" s="580" t="s">
        <v>25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2"/>
    </row>
    <row r="2" spans="1:18" s="174" customFormat="1" ht="20.100000000000001" customHeight="1" thickBot="1" x14ac:dyDescent="0.3">
      <c r="A2" s="583" t="s">
        <v>10</v>
      </c>
      <c r="B2" s="584"/>
      <c r="C2" s="615">
        <f>'Project Budget Overview'!D4</f>
        <v>0</v>
      </c>
      <c r="D2" s="616"/>
      <c r="E2" s="616"/>
      <c r="F2" s="616"/>
      <c r="G2" s="616"/>
      <c r="H2" s="616"/>
      <c r="I2" s="617"/>
      <c r="J2" s="69"/>
      <c r="K2" s="134" t="s">
        <v>11</v>
      </c>
      <c r="L2" s="615">
        <f>'Project Budget Overview'!D6</f>
        <v>0</v>
      </c>
      <c r="M2" s="616"/>
      <c r="N2" s="616"/>
      <c r="O2" s="616"/>
      <c r="P2" s="616"/>
      <c r="Q2" s="616"/>
      <c r="R2" s="617"/>
    </row>
    <row r="3" spans="1:18" s="174" customFormat="1" ht="20.100000000000001" customHeight="1" thickBot="1" x14ac:dyDescent="0.3">
      <c r="A3" s="583" t="s">
        <v>131</v>
      </c>
      <c r="B3" s="584"/>
      <c r="C3" s="586">
        <f>'Project Budget Overview'!D19</f>
        <v>0</v>
      </c>
      <c r="D3" s="587"/>
      <c r="E3" s="587"/>
      <c r="F3" s="588"/>
      <c r="G3" s="589" t="s">
        <v>140</v>
      </c>
      <c r="H3" s="590"/>
      <c r="I3" s="590"/>
      <c r="J3" s="590"/>
      <c r="K3" s="591"/>
      <c r="L3" s="592">
        <f>'Project Budget Overview'!E19</f>
        <v>0</v>
      </c>
      <c r="M3" s="593"/>
      <c r="N3" s="594"/>
      <c r="O3" s="583" t="s">
        <v>26</v>
      </c>
      <c r="P3" s="584"/>
      <c r="Q3" s="584"/>
      <c r="R3" s="140">
        <v>5</v>
      </c>
    </row>
    <row r="4" spans="1:18" s="175" customFormat="1" ht="39.75" customHeight="1" thickBot="1" x14ac:dyDescent="0.25">
      <c r="A4" s="72" t="s">
        <v>63</v>
      </c>
      <c r="B4" s="72" t="s">
        <v>64</v>
      </c>
      <c r="C4" s="33" t="s">
        <v>242</v>
      </c>
      <c r="D4" s="406" t="s">
        <v>23</v>
      </c>
      <c r="E4" s="407"/>
      <c r="F4" s="407"/>
      <c r="G4" s="407"/>
      <c r="H4" s="407"/>
      <c r="I4" s="407"/>
      <c r="J4" s="409"/>
      <c r="K4" s="33" t="s">
        <v>20</v>
      </c>
      <c r="L4" s="73" t="s">
        <v>128</v>
      </c>
      <c r="M4" s="73" t="s">
        <v>21</v>
      </c>
      <c r="N4" s="73" t="s">
        <v>19</v>
      </c>
      <c r="O4" s="74" t="s">
        <v>14</v>
      </c>
      <c r="P4" s="74" t="s">
        <v>15</v>
      </c>
      <c r="Q4" s="33" t="s">
        <v>13</v>
      </c>
      <c r="R4" s="74" t="s">
        <v>12</v>
      </c>
    </row>
    <row r="5" spans="1:18" ht="24.75" customHeight="1" thickBot="1" x14ac:dyDescent="0.25">
      <c r="A5" s="36"/>
      <c r="B5" s="37"/>
      <c r="C5" s="16" t="s">
        <v>129</v>
      </c>
      <c r="E5" s="259" t="s">
        <v>253</v>
      </c>
      <c r="F5" s="259" t="s">
        <v>252</v>
      </c>
      <c r="G5" s="595" t="s">
        <v>278</v>
      </c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8"/>
    </row>
    <row r="6" spans="1:18" ht="23.1" customHeight="1" thickBot="1" x14ac:dyDescent="0.25">
      <c r="A6" s="490" t="s">
        <v>228</v>
      </c>
      <c r="B6" s="568" t="s">
        <v>70</v>
      </c>
      <c r="C6" s="218" t="s">
        <v>201</v>
      </c>
      <c r="D6" s="161" t="s">
        <v>0</v>
      </c>
      <c r="E6" s="254">
        <v>0</v>
      </c>
      <c r="F6" s="249">
        <v>0</v>
      </c>
      <c r="G6" s="372">
        <f>'Project Budget Overview'!B24</f>
        <v>0</v>
      </c>
      <c r="H6" s="373"/>
      <c r="I6" s="373"/>
      <c r="J6" s="374"/>
      <c r="K6" s="173">
        <f>'Proposal Budget Year 4'!K6*1.03</f>
        <v>0</v>
      </c>
      <c r="L6" s="182"/>
      <c r="M6" s="183"/>
      <c r="N6" s="182"/>
      <c r="O6" s="5">
        <f>K6*L6</f>
        <v>0</v>
      </c>
      <c r="P6" s="6">
        <f>K6*M6</f>
        <v>0</v>
      </c>
      <c r="Q6" s="7">
        <f>((K6/19.5)*6.6)*N6</f>
        <v>0</v>
      </c>
      <c r="R6" s="8">
        <f t="shared" ref="R6:R58" si="0">SUM(O6:Q6)</f>
        <v>0</v>
      </c>
    </row>
    <row r="7" spans="1:18" ht="23.25" thickBot="1" x14ac:dyDescent="0.25">
      <c r="A7" s="491"/>
      <c r="B7" s="569"/>
      <c r="C7" s="219" t="s">
        <v>24</v>
      </c>
      <c r="D7" s="378" t="s">
        <v>233</v>
      </c>
      <c r="E7" s="379"/>
      <c r="F7" s="379"/>
      <c r="G7" s="380"/>
      <c r="H7" s="380"/>
      <c r="I7" s="380"/>
      <c r="J7" s="380"/>
      <c r="K7" s="380"/>
      <c r="L7" s="184">
        <f>L6*12</f>
        <v>0</v>
      </c>
      <c r="M7" s="185">
        <f>M6*9</f>
        <v>0</v>
      </c>
      <c r="N7" s="186">
        <f>N6*3</f>
        <v>0</v>
      </c>
      <c r="O7" s="10">
        <f>O6*0.2826</f>
        <v>0</v>
      </c>
      <c r="P7" s="11">
        <f>P6*0.2826</f>
        <v>0</v>
      </c>
      <c r="Q7" s="12">
        <f>Q6*0.2826</f>
        <v>0</v>
      </c>
      <c r="R7" s="13">
        <f t="shared" si="0"/>
        <v>0</v>
      </c>
    </row>
    <row r="8" spans="1:18" ht="23.25" thickBot="1" x14ac:dyDescent="0.25">
      <c r="A8" s="491"/>
      <c r="B8" s="569"/>
      <c r="C8" s="218" t="s">
        <v>201</v>
      </c>
      <c r="D8" s="161" t="s">
        <v>1</v>
      </c>
      <c r="E8" s="254">
        <v>0</v>
      </c>
      <c r="F8" s="249">
        <v>0</v>
      </c>
      <c r="G8" s="372">
        <f>'Project Budget Overview'!B25</f>
        <v>0</v>
      </c>
      <c r="H8" s="373"/>
      <c r="I8" s="373"/>
      <c r="J8" s="374"/>
      <c r="K8" s="173">
        <f>'Proposal Budget Year 4'!K8*1.03</f>
        <v>0</v>
      </c>
      <c r="L8" s="182"/>
      <c r="M8" s="183"/>
      <c r="N8" s="182"/>
      <c r="O8" s="5">
        <f>K8*L8</f>
        <v>0</v>
      </c>
      <c r="P8" s="6">
        <f>K8*M8</f>
        <v>0</v>
      </c>
      <c r="Q8" s="7">
        <f>((K8/19.5)*6.6)*N8</f>
        <v>0</v>
      </c>
      <c r="R8" s="9">
        <f t="shared" si="0"/>
        <v>0</v>
      </c>
    </row>
    <row r="9" spans="1:18" ht="23.25" thickBot="1" x14ac:dyDescent="0.25">
      <c r="A9" s="491"/>
      <c r="B9" s="569"/>
      <c r="C9" s="219" t="s">
        <v>24</v>
      </c>
      <c r="D9" s="378" t="s">
        <v>233</v>
      </c>
      <c r="E9" s="379"/>
      <c r="F9" s="379"/>
      <c r="G9" s="380"/>
      <c r="H9" s="380"/>
      <c r="I9" s="380"/>
      <c r="J9" s="380"/>
      <c r="K9" s="380"/>
      <c r="L9" s="184">
        <f>L8*12</f>
        <v>0</v>
      </c>
      <c r="M9" s="185">
        <f>M8*9</f>
        <v>0</v>
      </c>
      <c r="N9" s="186">
        <f>N8*3</f>
        <v>0</v>
      </c>
      <c r="O9" s="10">
        <f>O8*0.2826</f>
        <v>0</v>
      </c>
      <c r="P9" s="11">
        <f>P8*0.2826</f>
        <v>0</v>
      </c>
      <c r="Q9" s="12">
        <f>Q8*0.2826</f>
        <v>0</v>
      </c>
      <c r="R9" s="14">
        <f t="shared" si="0"/>
        <v>0</v>
      </c>
    </row>
    <row r="10" spans="1:18" ht="23.25" thickBot="1" x14ac:dyDescent="0.25">
      <c r="A10" s="491"/>
      <c r="B10" s="569"/>
      <c r="C10" s="218" t="s">
        <v>201</v>
      </c>
      <c r="D10" s="161" t="s">
        <v>2</v>
      </c>
      <c r="E10" s="254">
        <v>0</v>
      </c>
      <c r="F10" s="249">
        <v>0</v>
      </c>
      <c r="G10" s="372">
        <f>'Project Budget Overview'!B26</f>
        <v>0</v>
      </c>
      <c r="H10" s="373"/>
      <c r="I10" s="373"/>
      <c r="J10" s="374"/>
      <c r="K10" s="173">
        <f>'Proposal Budget Year 4'!K10*1.03</f>
        <v>0</v>
      </c>
      <c r="L10" s="182"/>
      <c r="M10" s="183"/>
      <c r="N10" s="182"/>
      <c r="O10" s="5">
        <f>K10*L10</f>
        <v>0</v>
      </c>
      <c r="P10" s="6">
        <f>K10*M10</f>
        <v>0</v>
      </c>
      <c r="Q10" s="7">
        <f>((K10/19.5)*6.6)*N10</f>
        <v>0</v>
      </c>
      <c r="R10" s="9">
        <f t="shared" si="0"/>
        <v>0</v>
      </c>
    </row>
    <row r="11" spans="1:18" ht="23.25" thickBot="1" x14ac:dyDescent="0.25">
      <c r="A11" s="491"/>
      <c r="B11" s="569"/>
      <c r="C11" s="219" t="s">
        <v>24</v>
      </c>
      <c r="D11" s="378" t="s">
        <v>233</v>
      </c>
      <c r="E11" s="379"/>
      <c r="F11" s="379"/>
      <c r="G11" s="380"/>
      <c r="H11" s="380"/>
      <c r="I11" s="380"/>
      <c r="J11" s="380"/>
      <c r="K11" s="380"/>
      <c r="L11" s="184">
        <f>L10*12</f>
        <v>0</v>
      </c>
      <c r="M11" s="185">
        <f>M10*9</f>
        <v>0</v>
      </c>
      <c r="N11" s="186">
        <f>N10*3</f>
        <v>0</v>
      </c>
      <c r="O11" s="10">
        <f>O10*0.2826</f>
        <v>0</v>
      </c>
      <c r="P11" s="11">
        <f>P10*0.2826</f>
        <v>0</v>
      </c>
      <c r="Q11" s="12">
        <f>Q10*0.2826</f>
        <v>0</v>
      </c>
      <c r="R11" s="14">
        <f t="shared" si="0"/>
        <v>0</v>
      </c>
    </row>
    <row r="12" spans="1:18" ht="23.25" thickBot="1" x14ac:dyDescent="0.25">
      <c r="A12" s="491"/>
      <c r="B12" s="569"/>
      <c r="C12" s="218" t="s">
        <v>201</v>
      </c>
      <c r="D12" s="161" t="s">
        <v>3</v>
      </c>
      <c r="E12" s="254">
        <v>0</v>
      </c>
      <c r="F12" s="249">
        <v>0</v>
      </c>
      <c r="G12" s="372">
        <f>'Project Budget Overview'!B27</f>
        <v>0</v>
      </c>
      <c r="H12" s="373"/>
      <c r="I12" s="373"/>
      <c r="J12" s="374"/>
      <c r="K12" s="173">
        <f>'Proposal Budget Year 4'!K12*1.03</f>
        <v>0</v>
      </c>
      <c r="L12" s="182"/>
      <c r="M12" s="183"/>
      <c r="N12" s="182"/>
      <c r="O12" s="5">
        <f>K12*L12</f>
        <v>0</v>
      </c>
      <c r="P12" s="6">
        <f>K12*M12</f>
        <v>0</v>
      </c>
      <c r="Q12" s="7">
        <f>((K12/19.5)*6.6)*N12</f>
        <v>0</v>
      </c>
      <c r="R12" s="9">
        <f t="shared" si="0"/>
        <v>0</v>
      </c>
    </row>
    <row r="13" spans="1:18" ht="23.25" thickBot="1" x14ac:dyDescent="0.25">
      <c r="A13" s="491"/>
      <c r="B13" s="569"/>
      <c r="C13" s="219" t="s">
        <v>24</v>
      </c>
      <c r="D13" s="378" t="s">
        <v>233</v>
      </c>
      <c r="E13" s="379"/>
      <c r="F13" s="379"/>
      <c r="G13" s="380"/>
      <c r="H13" s="380"/>
      <c r="I13" s="380"/>
      <c r="J13" s="380"/>
      <c r="K13" s="380"/>
      <c r="L13" s="184">
        <f>L12*12</f>
        <v>0</v>
      </c>
      <c r="M13" s="185">
        <f>M12*9</f>
        <v>0</v>
      </c>
      <c r="N13" s="186">
        <f>N12*3</f>
        <v>0</v>
      </c>
      <c r="O13" s="10">
        <f>O12*0.2826</f>
        <v>0</v>
      </c>
      <c r="P13" s="11">
        <f>P12*0.2826</f>
        <v>0</v>
      </c>
      <c r="Q13" s="12">
        <f>Q12*0.2826</f>
        <v>0</v>
      </c>
      <c r="R13" s="14">
        <f t="shared" si="0"/>
        <v>0</v>
      </c>
    </row>
    <row r="14" spans="1:18" ht="23.25" thickBot="1" x14ac:dyDescent="0.25">
      <c r="A14" s="491"/>
      <c r="B14" s="569"/>
      <c r="C14" s="218" t="s">
        <v>201</v>
      </c>
      <c r="D14" s="161" t="s">
        <v>4</v>
      </c>
      <c r="E14" s="254">
        <v>0</v>
      </c>
      <c r="F14" s="249">
        <v>0</v>
      </c>
      <c r="G14" s="372">
        <f>'Project Budget Overview'!B28</f>
        <v>0</v>
      </c>
      <c r="H14" s="373"/>
      <c r="I14" s="373"/>
      <c r="J14" s="374"/>
      <c r="K14" s="173">
        <f>'Proposal Budget Year 4'!K14*1.03</f>
        <v>0</v>
      </c>
      <c r="L14" s="182"/>
      <c r="M14" s="183"/>
      <c r="N14" s="182"/>
      <c r="O14" s="5">
        <f>K14*L14</f>
        <v>0</v>
      </c>
      <c r="P14" s="6">
        <f>K14*M14</f>
        <v>0</v>
      </c>
      <c r="Q14" s="7">
        <f>((K14/19.5)*6.6)*N14</f>
        <v>0</v>
      </c>
      <c r="R14" s="9">
        <f t="shared" si="0"/>
        <v>0</v>
      </c>
    </row>
    <row r="15" spans="1:18" ht="23.25" thickBot="1" x14ac:dyDescent="0.25">
      <c r="A15" s="491"/>
      <c r="B15" s="569"/>
      <c r="C15" s="219" t="s">
        <v>24</v>
      </c>
      <c r="D15" s="378" t="s">
        <v>233</v>
      </c>
      <c r="E15" s="379"/>
      <c r="F15" s="379"/>
      <c r="G15" s="380"/>
      <c r="H15" s="380"/>
      <c r="I15" s="380"/>
      <c r="J15" s="380"/>
      <c r="K15" s="380"/>
      <c r="L15" s="184">
        <f>L14*12</f>
        <v>0</v>
      </c>
      <c r="M15" s="185">
        <f>M14*9</f>
        <v>0</v>
      </c>
      <c r="N15" s="186">
        <f>N14*3</f>
        <v>0</v>
      </c>
      <c r="O15" s="10">
        <f>O14*0.2826</f>
        <v>0</v>
      </c>
      <c r="P15" s="11">
        <f>P14*0.2826</f>
        <v>0</v>
      </c>
      <c r="Q15" s="12">
        <f>Q14*0.2826</f>
        <v>0</v>
      </c>
      <c r="R15" s="14">
        <f t="shared" si="0"/>
        <v>0</v>
      </c>
    </row>
    <row r="16" spans="1:18" ht="23.25" thickBot="1" x14ac:dyDescent="0.25">
      <c r="A16" s="491"/>
      <c r="B16" s="569"/>
      <c r="C16" s="218" t="s">
        <v>201</v>
      </c>
      <c r="D16" s="161" t="s">
        <v>5</v>
      </c>
      <c r="E16" s="254">
        <v>0</v>
      </c>
      <c r="F16" s="249">
        <v>0</v>
      </c>
      <c r="G16" s="372">
        <f>'Project Budget Overview'!B29</f>
        <v>0</v>
      </c>
      <c r="H16" s="373"/>
      <c r="I16" s="373"/>
      <c r="J16" s="374"/>
      <c r="K16" s="173">
        <f>'Proposal Budget Year 4'!K16*1.03</f>
        <v>0</v>
      </c>
      <c r="L16" s="182"/>
      <c r="M16" s="183"/>
      <c r="N16" s="182"/>
      <c r="O16" s="5">
        <f>K16*L16</f>
        <v>0</v>
      </c>
      <c r="P16" s="6">
        <f>K16*M16</f>
        <v>0</v>
      </c>
      <c r="Q16" s="7">
        <f>((K16/19.5)*6.6)*N16</f>
        <v>0</v>
      </c>
      <c r="R16" s="9">
        <f t="shared" si="0"/>
        <v>0</v>
      </c>
    </row>
    <row r="17" spans="1:18" ht="23.25" thickBot="1" x14ac:dyDescent="0.25">
      <c r="A17" s="491"/>
      <c r="B17" s="569"/>
      <c r="C17" s="219" t="s">
        <v>24</v>
      </c>
      <c r="D17" s="378" t="s">
        <v>233</v>
      </c>
      <c r="E17" s="379"/>
      <c r="F17" s="379"/>
      <c r="G17" s="380"/>
      <c r="H17" s="380"/>
      <c r="I17" s="380"/>
      <c r="J17" s="380"/>
      <c r="K17" s="380"/>
      <c r="L17" s="184">
        <f>L16*12</f>
        <v>0</v>
      </c>
      <c r="M17" s="185">
        <f>M16*9</f>
        <v>0</v>
      </c>
      <c r="N17" s="186">
        <f>N16*3</f>
        <v>0</v>
      </c>
      <c r="O17" s="10">
        <f>O16*0.2826</f>
        <v>0</v>
      </c>
      <c r="P17" s="11">
        <f>P16*0.2826</f>
        <v>0</v>
      </c>
      <c r="Q17" s="12">
        <f>Q16*0.2826</f>
        <v>0</v>
      </c>
      <c r="R17" s="14">
        <f t="shared" si="0"/>
        <v>0</v>
      </c>
    </row>
    <row r="18" spans="1:18" ht="23.25" thickBot="1" x14ac:dyDescent="0.25">
      <c r="A18" s="491"/>
      <c r="B18" s="569"/>
      <c r="C18" s="218" t="s">
        <v>201</v>
      </c>
      <c r="D18" s="161" t="s">
        <v>214</v>
      </c>
      <c r="E18" s="254">
        <v>0</v>
      </c>
      <c r="F18" s="249">
        <v>0</v>
      </c>
      <c r="G18" s="372">
        <f>'Project Budget Overview'!B30</f>
        <v>0</v>
      </c>
      <c r="H18" s="373"/>
      <c r="I18" s="373"/>
      <c r="J18" s="374"/>
      <c r="K18" s="173">
        <f>'Proposal Budget Year 4'!K18*1.03</f>
        <v>0</v>
      </c>
      <c r="L18" s="182"/>
      <c r="M18" s="183"/>
      <c r="N18" s="182"/>
      <c r="O18" s="5">
        <f>K18*L18</f>
        <v>0</v>
      </c>
      <c r="P18" s="6">
        <f>K18*M18</f>
        <v>0</v>
      </c>
      <c r="Q18" s="7">
        <f>((K18/19.5)*6.6)*N18</f>
        <v>0</v>
      </c>
      <c r="R18" s="9">
        <f t="shared" si="0"/>
        <v>0</v>
      </c>
    </row>
    <row r="19" spans="1:18" ht="23.25" thickBot="1" x14ac:dyDescent="0.25">
      <c r="A19" s="491"/>
      <c r="B19" s="569"/>
      <c r="C19" s="219" t="s">
        <v>24</v>
      </c>
      <c r="D19" s="378" t="s">
        <v>233</v>
      </c>
      <c r="E19" s="379"/>
      <c r="F19" s="379"/>
      <c r="G19" s="380"/>
      <c r="H19" s="380"/>
      <c r="I19" s="380"/>
      <c r="J19" s="380"/>
      <c r="K19" s="380"/>
      <c r="L19" s="184">
        <f>L18*12</f>
        <v>0</v>
      </c>
      <c r="M19" s="185">
        <f>M18*9</f>
        <v>0</v>
      </c>
      <c r="N19" s="186">
        <f>N18*3</f>
        <v>0</v>
      </c>
      <c r="O19" s="10">
        <f>O18*0.2826</f>
        <v>0</v>
      </c>
      <c r="P19" s="11">
        <f>P18*0.2826</f>
        <v>0</v>
      </c>
      <c r="Q19" s="12">
        <f>Q18*0.2826</f>
        <v>0</v>
      </c>
      <c r="R19" s="14">
        <f t="shared" si="0"/>
        <v>0</v>
      </c>
    </row>
    <row r="20" spans="1:18" ht="23.25" thickBot="1" x14ac:dyDescent="0.25">
      <c r="A20" s="491"/>
      <c r="B20" s="569"/>
      <c r="C20" s="218" t="s">
        <v>201</v>
      </c>
      <c r="D20" s="161" t="s">
        <v>215</v>
      </c>
      <c r="E20" s="254">
        <v>0</v>
      </c>
      <c r="F20" s="249">
        <v>0</v>
      </c>
      <c r="G20" s="372">
        <f>'Project Budget Overview'!B31</f>
        <v>0</v>
      </c>
      <c r="H20" s="373"/>
      <c r="I20" s="373"/>
      <c r="J20" s="374"/>
      <c r="K20" s="173">
        <f>'Proposal Budget Year 4'!K20*1.03</f>
        <v>0</v>
      </c>
      <c r="L20" s="182"/>
      <c r="M20" s="183"/>
      <c r="N20" s="182"/>
      <c r="O20" s="5">
        <f>K20*L20</f>
        <v>0</v>
      </c>
      <c r="P20" s="6">
        <f>K20*M20</f>
        <v>0</v>
      </c>
      <c r="Q20" s="7">
        <f>((K20/19.5)*6.6)*N20</f>
        <v>0</v>
      </c>
      <c r="R20" s="9">
        <f t="shared" si="0"/>
        <v>0</v>
      </c>
    </row>
    <row r="21" spans="1:18" ht="23.25" thickBot="1" x14ac:dyDescent="0.25">
      <c r="A21" s="491"/>
      <c r="B21" s="569"/>
      <c r="C21" s="219" t="s">
        <v>24</v>
      </c>
      <c r="D21" s="378" t="s">
        <v>233</v>
      </c>
      <c r="E21" s="379"/>
      <c r="F21" s="379"/>
      <c r="G21" s="380"/>
      <c r="H21" s="380"/>
      <c r="I21" s="380"/>
      <c r="J21" s="380"/>
      <c r="K21" s="380"/>
      <c r="L21" s="184">
        <f>L20*12</f>
        <v>0</v>
      </c>
      <c r="M21" s="185">
        <f>M20*9</f>
        <v>0</v>
      </c>
      <c r="N21" s="186">
        <f>N20*3</f>
        <v>0</v>
      </c>
      <c r="O21" s="10">
        <f>O20*0.2826</f>
        <v>0</v>
      </c>
      <c r="P21" s="11">
        <f>P20*0.2826</f>
        <v>0</v>
      </c>
      <c r="Q21" s="12">
        <f>Q20*0.2826</f>
        <v>0</v>
      </c>
      <c r="R21" s="14">
        <f t="shared" si="0"/>
        <v>0</v>
      </c>
    </row>
    <row r="22" spans="1:18" ht="23.25" thickBot="1" x14ac:dyDescent="0.25">
      <c r="A22" s="491"/>
      <c r="B22" s="569"/>
      <c r="C22" s="218" t="s">
        <v>201</v>
      </c>
      <c r="D22" s="161" t="s">
        <v>216</v>
      </c>
      <c r="E22" s="254">
        <v>0</v>
      </c>
      <c r="F22" s="249">
        <v>0</v>
      </c>
      <c r="G22" s="372">
        <f>'Project Budget Overview'!B32</f>
        <v>0</v>
      </c>
      <c r="H22" s="373"/>
      <c r="I22" s="373"/>
      <c r="J22" s="374"/>
      <c r="K22" s="173">
        <f>'Proposal Budget Year 4'!K22*1.03</f>
        <v>0</v>
      </c>
      <c r="L22" s="182"/>
      <c r="M22" s="183"/>
      <c r="N22" s="182"/>
      <c r="O22" s="5">
        <f>K22*L22</f>
        <v>0</v>
      </c>
      <c r="P22" s="6">
        <f>K22*M22</f>
        <v>0</v>
      </c>
      <c r="Q22" s="7">
        <f>((K22/19.5)*6.6)*N22</f>
        <v>0</v>
      </c>
      <c r="R22" s="9">
        <f t="shared" si="0"/>
        <v>0</v>
      </c>
    </row>
    <row r="23" spans="1:18" ht="23.25" thickBot="1" x14ac:dyDescent="0.25">
      <c r="A23" s="491"/>
      <c r="B23" s="569"/>
      <c r="C23" s="219" t="s">
        <v>24</v>
      </c>
      <c r="D23" s="378" t="s">
        <v>233</v>
      </c>
      <c r="E23" s="379"/>
      <c r="F23" s="379"/>
      <c r="G23" s="380"/>
      <c r="H23" s="380"/>
      <c r="I23" s="380"/>
      <c r="J23" s="380"/>
      <c r="K23" s="380"/>
      <c r="L23" s="184">
        <f>L22*12</f>
        <v>0</v>
      </c>
      <c r="M23" s="185">
        <f>M22*9</f>
        <v>0</v>
      </c>
      <c r="N23" s="186">
        <f>N22*3</f>
        <v>0</v>
      </c>
      <c r="O23" s="10">
        <f>O22*0.2826</f>
        <v>0</v>
      </c>
      <c r="P23" s="11">
        <f>P22*0.2826</f>
        <v>0</v>
      </c>
      <c r="Q23" s="12">
        <f>Q22*0.2826</f>
        <v>0</v>
      </c>
      <c r="R23" s="14">
        <f t="shared" si="0"/>
        <v>0</v>
      </c>
    </row>
    <row r="24" spans="1:18" ht="23.25" thickBot="1" x14ac:dyDescent="0.25">
      <c r="A24" s="491"/>
      <c r="B24" s="569"/>
      <c r="C24" s="218" t="s">
        <v>201</v>
      </c>
      <c r="D24" s="161" t="s">
        <v>217</v>
      </c>
      <c r="E24" s="254">
        <v>0</v>
      </c>
      <c r="F24" s="249">
        <v>0</v>
      </c>
      <c r="G24" s="373">
        <f>'Project Budget Overview'!B33</f>
        <v>0</v>
      </c>
      <c r="H24" s="373"/>
      <c r="I24" s="373"/>
      <c r="J24" s="374"/>
      <c r="K24" s="173">
        <f>'Proposal Budget Year 4'!K24*1.03</f>
        <v>0</v>
      </c>
      <c r="L24" s="182"/>
      <c r="M24" s="183"/>
      <c r="N24" s="182"/>
      <c r="O24" s="5">
        <f>K24*L24</f>
        <v>0</v>
      </c>
      <c r="P24" s="6">
        <f>K24*M24</f>
        <v>0</v>
      </c>
      <c r="Q24" s="7">
        <f>((K24/19.5)*6.6)*N24</f>
        <v>0</v>
      </c>
      <c r="R24" s="9">
        <f t="shared" si="0"/>
        <v>0</v>
      </c>
    </row>
    <row r="25" spans="1:18" ht="23.25" thickBot="1" x14ac:dyDescent="0.25">
      <c r="A25" s="491"/>
      <c r="B25" s="569"/>
      <c r="C25" s="219" t="s">
        <v>24</v>
      </c>
      <c r="D25" s="378" t="s">
        <v>233</v>
      </c>
      <c r="E25" s="379"/>
      <c r="F25" s="379"/>
      <c r="G25" s="380"/>
      <c r="H25" s="380"/>
      <c r="I25" s="380"/>
      <c r="J25" s="380"/>
      <c r="K25" s="380"/>
      <c r="L25" s="184">
        <f>L24*12</f>
        <v>0</v>
      </c>
      <c r="M25" s="185">
        <f>M24*9</f>
        <v>0</v>
      </c>
      <c r="N25" s="186">
        <f>N24*3</f>
        <v>0</v>
      </c>
      <c r="O25" s="10">
        <f>O24*0.2826</f>
        <v>0</v>
      </c>
      <c r="P25" s="11">
        <f>P24*0.2826</f>
        <v>0</v>
      </c>
      <c r="Q25" s="12">
        <f>Q24*0.2826</f>
        <v>0</v>
      </c>
      <c r="R25" s="14">
        <f t="shared" si="0"/>
        <v>0</v>
      </c>
    </row>
    <row r="26" spans="1:18" ht="23.25" thickBot="1" x14ac:dyDescent="0.25">
      <c r="A26" s="491"/>
      <c r="B26" s="569"/>
      <c r="C26" s="218" t="s">
        <v>201</v>
      </c>
      <c r="D26" s="161" t="s">
        <v>218</v>
      </c>
      <c r="E26" s="254">
        <v>0</v>
      </c>
      <c r="F26" s="249">
        <v>0</v>
      </c>
      <c r="G26" s="372">
        <f>'Project Budget Overview'!B34</f>
        <v>0</v>
      </c>
      <c r="H26" s="373"/>
      <c r="I26" s="373"/>
      <c r="J26" s="374"/>
      <c r="K26" s="173">
        <f>'Proposal Budget Year 4'!K26*1.03</f>
        <v>0</v>
      </c>
      <c r="L26" s="182"/>
      <c r="M26" s="183"/>
      <c r="N26" s="182"/>
      <c r="O26" s="5">
        <f>K26*L26</f>
        <v>0</v>
      </c>
      <c r="P26" s="6">
        <f>K26*M26</f>
        <v>0</v>
      </c>
      <c r="Q26" s="7">
        <f>((K26/19.5)*6.6)*N26</f>
        <v>0</v>
      </c>
      <c r="R26" s="9">
        <f t="shared" si="0"/>
        <v>0</v>
      </c>
    </row>
    <row r="27" spans="1:18" ht="23.25" thickBot="1" x14ac:dyDescent="0.25">
      <c r="A27" s="491"/>
      <c r="B27" s="569"/>
      <c r="C27" s="219" t="s">
        <v>24</v>
      </c>
      <c r="D27" s="378" t="s">
        <v>233</v>
      </c>
      <c r="E27" s="379"/>
      <c r="F27" s="379"/>
      <c r="G27" s="380"/>
      <c r="H27" s="380"/>
      <c r="I27" s="380"/>
      <c r="J27" s="380"/>
      <c r="K27" s="380"/>
      <c r="L27" s="184">
        <f>L26*12</f>
        <v>0</v>
      </c>
      <c r="M27" s="185">
        <f>M26*9</f>
        <v>0</v>
      </c>
      <c r="N27" s="186">
        <f>N26*3</f>
        <v>0</v>
      </c>
      <c r="O27" s="10">
        <f>O26*0.2826</f>
        <v>0</v>
      </c>
      <c r="P27" s="11">
        <f>P26*0.2826</f>
        <v>0</v>
      </c>
      <c r="Q27" s="12">
        <f>Q26*0.2826</f>
        <v>0</v>
      </c>
      <c r="R27" s="14">
        <f t="shared" si="0"/>
        <v>0</v>
      </c>
    </row>
    <row r="28" spans="1:18" ht="23.25" thickBot="1" x14ac:dyDescent="0.25">
      <c r="A28" s="491"/>
      <c r="B28" s="569"/>
      <c r="C28" s="218" t="s">
        <v>201</v>
      </c>
      <c r="D28" s="161" t="s">
        <v>219</v>
      </c>
      <c r="E28" s="254">
        <v>0</v>
      </c>
      <c r="F28" s="249">
        <v>0</v>
      </c>
      <c r="G28" s="372">
        <f>'Project Budget Overview'!B35</f>
        <v>0</v>
      </c>
      <c r="H28" s="373"/>
      <c r="I28" s="373"/>
      <c r="J28" s="374"/>
      <c r="K28" s="173">
        <f>'Proposal Budget Year 4'!K28*1.03</f>
        <v>0</v>
      </c>
      <c r="L28" s="182"/>
      <c r="M28" s="183"/>
      <c r="N28" s="182"/>
      <c r="O28" s="5">
        <f>K28*L28</f>
        <v>0</v>
      </c>
      <c r="P28" s="6">
        <f>K28*M28</f>
        <v>0</v>
      </c>
      <c r="Q28" s="7">
        <f>((K28/19.5)*6.6)*N28</f>
        <v>0</v>
      </c>
      <c r="R28" s="9">
        <f t="shared" si="0"/>
        <v>0</v>
      </c>
    </row>
    <row r="29" spans="1:18" ht="23.25" thickBot="1" x14ac:dyDescent="0.25">
      <c r="A29" s="491"/>
      <c r="B29" s="569"/>
      <c r="C29" s="219" t="s">
        <v>24</v>
      </c>
      <c r="D29" s="378" t="s">
        <v>233</v>
      </c>
      <c r="E29" s="379"/>
      <c r="F29" s="379"/>
      <c r="G29" s="380"/>
      <c r="H29" s="380"/>
      <c r="I29" s="380"/>
      <c r="J29" s="380"/>
      <c r="K29" s="380"/>
      <c r="L29" s="184">
        <f>L28*12</f>
        <v>0</v>
      </c>
      <c r="M29" s="185">
        <f>M28*9</f>
        <v>0</v>
      </c>
      <c r="N29" s="186">
        <f>N28*3</f>
        <v>0</v>
      </c>
      <c r="O29" s="10">
        <f>O28*0.2826</f>
        <v>0</v>
      </c>
      <c r="P29" s="11">
        <f>P28*0.2826</f>
        <v>0</v>
      </c>
      <c r="Q29" s="12">
        <f>Q28*0.2826</f>
        <v>0</v>
      </c>
      <c r="R29" s="14">
        <f t="shared" si="0"/>
        <v>0</v>
      </c>
    </row>
    <row r="30" spans="1:18" ht="23.25" thickBot="1" x14ac:dyDescent="0.25">
      <c r="A30" s="491"/>
      <c r="B30" s="569"/>
      <c r="C30" s="218" t="s">
        <v>201</v>
      </c>
      <c r="D30" s="161" t="s">
        <v>220</v>
      </c>
      <c r="E30" s="254">
        <v>0</v>
      </c>
      <c r="F30" s="249">
        <v>0</v>
      </c>
      <c r="G30" s="372">
        <f>'Project Budget Overview'!B36</f>
        <v>0</v>
      </c>
      <c r="H30" s="373"/>
      <c r="I30" s="373"/>
      <c r="J30" s="374"/>
      <c r="K30" s="173">
        <f>'Proposal Budget Year 4'!K30*1.03</f>
        <v>0</v>
      </c>
      <c r="L30" s="182"/>
      <c r="M30" s="183"/>
      <c r="N30" s="182"/>
      <c r="O30" s="5">
        <f>K30*L30</f>
        <v>0</v>
      </c>
      <c r="P30" s="6">
        <f>K30*M30</f>
        <v>0</v>
      </c>
      <c r="Q30" s="7">
        <f>((K30/19.5)*6.6)*N30</f>
        <v>0</v>
      </c>
      <c r="R30" s="9">
        <f t="shared" si="0"/>
        <v>0</v>
      </c>
    </row>
    <row r="31" spans="1:18" ht="23.25" thickBot="1" x14ac:dyDescent="0.25">
      <c r="A31" s="491"/>
      <c r="B31" s="569"/>
      <c r="C31" s="219" t="s">
        <v>24</v>
      </c>
      <c r="D31" s="378" t="s">
        <v>233</v>
      </c>
      <c r="E31" s="379"/>
      <c r="F31" s="379"/>
      <c r="G31" s="380"/>
      <c r="H31" s="380"/>
      <c r="I31" s="380"/>
      <c r="J31" s="380"/>
      <c r="K31" s="380"/>
      <c r="L31" s="184">
        <f>L30*12</f>
        <v>0</v>
      </c>
      <c r="M31" s="185">
        <f>M30*9</f>
        <v>0</v>
      </c>
      <c r="N31" s="186">
        <f>N30*3</f>
        <v>0</v>
      </c>
      <c r="O31" s="10">
        <f>O30*0.2826</f>
        <v>0</v>
      </c>
      <c r="P31" s="11">
        <f>P30*0.2826</f>
        <v>0</v>
      </c>
      <c r="Q31" s="12">
        <f>Q30*0.2826</f>
        <v>0</v>
      </c>
      <c r="R31" s="14">
        <f t="shared" si="0"/>
        <v>0</v>
      </c>
    </row>
    <row r="32" spans="1:18" ht="23.25" thickBot="1" x14ac:dyDescent="0.25">
      <c r="A32" s="491"/>
      <c r="B32" s="569"/>
      <c r="C32" s="218" t="s">
        <v>201</v>
      </c>
      <c r="D32" s="161" t="s">
        <v>221</v>
      </c>
      <c r="E32" s="254">
        <v>0</v>
      </c>
      <c r="F32" s="249">
        <v>0</v>
      </c>
      <c r="G32" s="372">
        <f>'Project Budget Overview'!B37</f>
        <v>0</v>
      </c>
      <c r="H32" s="373"/>
      <c r="I32" s="373"/>
      <c r="J32" s="374"/>
      <c r="K32" s="173">
        <f>'Proposal Budget Year 4'!K32*1.03</f>
        <v>0</v>
      </c>
      <c r="L32" s="182"/>
      <c r="M32" s="183"/>
      <c r="N32" s="182"/>
      <c r="O32" s="5">
        <f>K32*L32</f>
        <v>0</v>
      </c>
      <c r="P32" s="6">
        <f>K32*M32</f>
        <v>0</v>
      </c>
      <c r="Q32" s="7">
        <f>((K32/19.5)*6.6)*N32</f>
        <v>0</v>
      </c>
      <c r="R32" s="9">
        <f t="shared" si="0"/>
        <v>0</v>
      </c>
    </row>
    <row r="33" spans="1:18" ht="23.25" thickBot="1" x14ac:dyDescent="0.25">
      <c r="A33" s="491"/>
      <c r="B33" s="569"/>
      <c r="C33" s="219" t="s">
        <v>24</v>
      </c>
      <c r="D33" s="378" t="s">
        <v>233</v>
      </c>
      <c r="E33" s="379"/>
      <c r="F33" s="379"/>
      <c r="G33" s="380"/>
      <c r="H33" s="380"/>
      <c r="I33" s="380"/>
      <c r="J33" s="380"/>
      <c r="K33" s="380"/>
      <c r="L33" s="184">
        <f>L32*12</f>
        <v>0</v>
      </c>
      <c r="M33" s="185">
        <f>M32*9</f>
        <v>0</v>
      </c>
      <c r="N33" s="186">
        <f>N32*3</f>
        <v>0</v>
      </c>
      <c r="O33" s="10">
        <f>O32*0.2826</f>
        <v>0</v>
      </c>
      <c r="P33" s="11">
        <f>P32*0.2826</f>
        <v>0</v>
      </c>
      <c r="Q33" s="12">
        <f>Q32*0.2826</f>
        <v>0</v>
      </c>
      <c r="R33" s="14">
        <f t="shared" si="0"/>
        <v>0</v>
      </c>
    </row>
    <row r="34" spans="1:18" ht="23.25" thickBot="1" x14ac:dyDescent="0.25">
      <c r="A34" s="491"/>
      <c r="B34" s="569"/>
      <c r="C34" s="218" t="s">
        <v>201</v>
      </c>
      <c r="D34" s="161" t="s">
        <v>222</v>
      </c>
      <c r="E34" s="254">
        <v>0</v>
      </c>
      <c r="F34" s="249">
        <v>0</v>
      </c>
      <c r="G34" s="372">
        <f>'Project Budget Overview'!B38</f>
        <v>0</v>
      </c>
      <c r="H34" s="373"/>
      <c r="I34" s="373"/>
      <c r="J34" s="374"/>
      <c r="K34" s="173">
        <f>'Proposal Budget Year 4'!K34*1.03</f>
        <v>0</v>
      </c>
      <c r="L34" s="182"/>
      <c r="M34" s="183"/>
      <c r="N34" s="182"/>
      <c r="O34" s="5">
        <f>K34*L34</f>
        <v>0</v>
      </c>
      <c r="P34" s="6">
        <f>K34*M34</f>
        <v>0</v>
      </c>
      <c r="Q34" s="7">
        <f>((K34/19.5)*6.6)*N34</f>
        <v>0</v>
      </c>
      <c r="R34" s="9">
        <f t="shared" si="0"/>
        <v>0</v>
      </c>
    </row>
    <row r="35" spans="1:18" ht="23.25" thickBot="1" x14ac:dyDescent="0.25">
      <c r="A35" s="598">
        <f>R72</f>
        <v>0</v>
      </c>
      <c r="B35" s="569"/>
      <c r="C35" s="219" t="s">
        <v>24</v>
      </c>
      <c r="D35" s="378" t="s">
        <v>233</v>
      </c>
      <c r="E35" s="380"/>
      <c r="F35" s="380"/>
      <c r="G35" s="380"/>
      <c r="H35" s="380"/>
      <c r="I35" s="380"/>
      <c r="J35" s="380"/>
      <c r="K35" s="380"/>
      <c r="L35" s="184">
        <f>L34*12</f>
        <v>0</v>
      </c>
      <c r="M35" s="185">
        <f>M34*9</f>
        <v>0</v>
      </c>
      <c r="N35" s="186">
        <f>N34*3</f>
        <v>0</v>
      </c>
      <c r="O35" s="10">
        <f>O34*0.2826</f>
        <v>0</v>
      </c>
      <c r="P35" s="11">
        <f>P34*0.2826</f>
        <v>0</v>
      </c>
      <c r="Q35" s="12">
        <f>Q34*0.2826</f>
        <v>0</v>
      </c>
      <c r="R35" s="14">
        <f t="shared" si="0"/>
        <v>0</v>
      </c>
    </row>
    <row r="36" spans="1:18" ht="23.1" customHeight="1" thickBot="1" x14ac:dyDescent="0.25">
      <c r="A36" s="598"/>
      <c r="B36" s="569"/>
      <c r="C36" s="218" t="s">
        <v>201</v>
      </c>
      <c r="D36" s="161" t="s">
        <v>223</v>
      </c>
      <c r="E36" s="254">
        <v>0</v>
      </c>
      <c r="F36" s="249">
        <v>0</v>
      </c>
      <c r="G36" s="372">
        <f>'Project Budget Overview'!B39</f>
        <v>0</v>
      </c>
      <c r="H36" s="373"/>
      <c r="I36" s="373"/>
      <c r="J36" s="374"/>
      <c r="K36" s="173">
        <f>'Proposal Budget Year 4'!K36*1.03</f>
        <v>0</v>
      </c>
      <c r="L36" s="182"/>
      <c r="M36" s="183"/>
      <c r="N36" s="182"/>
      <c r="O36" s="5">
        <f>K36*L36</f>
        <v>0</v>
      </c>
      <c r="P36" s="6">
        <f>K36*M36</f>
        <v>0</v>
      </c>
      <c r="Q36" s="7">
        <f>((K36/19.5)*6.6)*N36</f>
        <v>0</v>
      </c>
      <c r="R36" s="9">
        <f t="shared" si="0"/>
        <v>0</v>
      </c>
    </row>
    <row r="37" spans="1:18" ht="23.25" customHeight="1" thickBot="1" x14ac:dyDescent="0.25">
      <c r="A37" s="598"/>
      <c r="B37" s="569"/>
      <c r="C37" s="219" t="s">
        <v>24</v>
      </c>
      <c r="D37" s="378" t="s">
        <v>233</v>
      </c>
      <c r="E37" s="380"/>
      <c r="F37" s="380"/>
      <c r="G37" s="380"/>
      <c r="H37" s="380"/>
      <c r="I37" s="380"/>
      <c r="J37" s="380"/>
      <c r="K37" s="380"/>
      <c r="L37" s="184">
        <f>L36*12</f>
        <v>0</v>
      </c>
      <c r="M37" s="185">
        <f>M36*9</f>
        <v>0</v>
      </c>
      <c r="N37" s="186">
        <f>N36*3</f>
        <v>0</v>
      </c>
      <c r="O37" s="10">
        <f>O36*0.2826</f>
        <v>0</v>
      </c>
      <c r="P37" s="11">
        <f>P36*0.2826</f>
        <v>0</v>
      </c>
      <c r="Q37" s="12">
        <f>Q36*0.2826</f>
        <v>0</v>
      </c>
      <c r="R37" s="14">
        <f t="shared" si="0"/>
        <v>0</v>
      </c>
    </row>
    <row r="38" spans="1:18" ht="23.1" customHeight="1" thickBot="1" x14ac:dyDescent="0.25">
      <c r="A38" s="598"/>
      <c r="B38" s="569"/>
      <c r="C38" s="218" t="s">
        <v>201</v>
      </c>
      <c r="D38" s="161" t="s">
        <v>224</v>
      </c>
      <c r="E38" s="254">
        <v>0</v>
      </c>
      <c r="F38" s="249">
        <v>0</v>
      </c>
      <c r="G38" s="372">
        <f>'Project Budget Overview'!B40</f>
        <v>0</v>
      </c>
      <c r="H38" s="373"/>
      <c r="I38" s="373"/>
      <c r="J38" s="374"/>
      <c r="K38" s="173">
        <f>'Proposal Budget Year 4'!K38*1.03</f>
        <v>0</v>
      </c>
      <c r="L38" s="182"/>
      <c r="M38" s="183"/>
      <c r="N38" s="182"/>
      <c r="O38" s="5">
        <f>K38*L38</f>
        <v>0</v>
      </c>
      <c r="P38" s="6">
        <f>K38*M38</f>
        <v>0</v>
      </c>
      <c r="Q38" s="7">
        <f>((K38/19.5)*6.6)*N38</f>
        <v>0</v>
      </c>
      <c r="R38" s="9">
        <f t="shared" si="0"/>
        <v>0</v>
      </c>
    </row>
    <row r="39" spans="1:18" ht="23.25" customHeight="1" thickBot="1" x14ac:dyDescent="0.25">
      <c r="A39" s="598"/>
      <c r="B39" s="569"/>
      <c r="C39" s="219" t="s">
        <v>24</v>
      </c>
      <c r="D39" s="378" t="s">
        <v>233</v>
      </c>
      <c r="E39" s="380"/>
      <c r="F39" s="380"/>
      <c r="G39" s="380"/>
      <c r="H39" s="380"/>
      <c r="I39" s="380"/>
      <c r="J39" s="380"/>
      <c r="K39" s="380"/>
      <c r="L39" s="184">
        <f>L38*12</f>
        <v>0</v>
      </c>
      <c r="M39" s="185">
        <f>M38*9</f>
        <v>0</v>
      </c>
      <c r="N39" s="186">
        <f>N38*3</f>
        <v>0</v>
      </c>
      <c r="O39" s="10">
        <f>O38*0.2826</f>
        <v>0</v>
      </c>
      <c r="P39" s="11">
        <f>P38*0.2826</f>
        <v>0</v>
      </c>
      <c r="Q39" s="12">
        <f>Q38*0.2826</f>
        <v>0</v>
      </c>
      <c r="R39" s="14">
        <f t="shared" si="0"/>
        <v>0</v>
      </c>
    </row>
    <row r="40" spans="1:18" ht="23.1" customHeight="1" thickBot="1" x14ac:dyDescent="0.25">
      <c r="A40" s="598"/>
      <c r="B40" s="569"/>
      <c r="C40" s="218" t="s">
        <v>201</v>
      </c>
      <c r="D40" s="161" t="s">
        <v>225</v>
      </c>
      <c r="E40" s="254">
        <v>0</v>
      </c>
      <c r="F40" s="249">
        <v>0</v>
      </c>
      <c r="G40" s="372">
        <f>'Project Budget Overview'!B41</f>
        <v>0</v>
      </c>
      <c r="H40" s="373"/>
      <c r="I40" s="373"/>
      <c r="J40" s="374"/>
      <c r="K40" s="173">
        <f>'Proposal Budget Year 4'!K40*1.03</f>
        <v>0</v>
      </c>
      <c r="L40" s="182"/>
      <c r="M40" s="183"/>
      <c r="N40" s="182"/>
      <c r="O40" s="5">
        <f>K40*L40</f>
        <v>0</v>
      </c>
      <c r="P40" s="6">
        <f>K40*M40</f>
        <v>0</v>
      </c>
      <c r="Q40" s="7">
        <f>((K40/19.5)*6.6)*N40</f>
        <v>0</v>
      </c>
      <c r="R40" s="9">
        <f t="shared" si="0"/>
        <v>0</v>
      </c>
    </row>
    <row r="41" spans="1:18" ht="23.25" customHeight="1" thickBot="1" x14ac:dyDescent="0.25">
      <c r="A41" s="598"/>
      <c r="B41" s="569"/>
      <c r="C41" s="219" t="s">
        <v>24</v>
      </c>
      <c r="D41" s="378" t="s">
        <v>233</v>
      </c>
      <c r="E41" s="380"/>
      <c r="F41" s="380"/>
      <c r="G41" s="380"/>
      <c r="H41" s="380"/>
      <c r="I41" s="380"/>
      <c r="J41" s="380"/>
      <c r="K41" s="380"/>
      <c r="L41" s="184">
        <f>L40*12</f>
        <v>0</v>
      </c>
      <c r="M41" s="185">
        <f>M40*9</f>
        <v>0</v>
      </c>
      <c r="N41" s="186">
        <f>N40*3</f>
        <v>0</v>
      </c>
      <c r="O41" s="10">
        <f>O40*0.2826</f>
        <v>0</v>
      </c>
      <c r="P41" s="11">
        <f>P40*0.2826</f>
        <v>0</v>
      </c>
      <c r="Q41" s="12">
        <f>Q40*0.2826</f>
        <v>0</v>
      </c>
      <c r="R41" s="14">
        <f t="shared" si="0"/>
        <v>0</v>
      </c>
    </row>
    <row r="42" spans="1:18" ht="23.1" customHeight="1" thickBot="1" x14ac:dyDescent="0.25">
      <c r="A42" s="598"/>
      <c r="B42" s="569"/>
      <c r="C42" s="218" t="s">
        <v>201</v>
      </c>
      <c r="D42" s="161" t="s">
        <v>226</v>
      </c>
      <c r="E42" s="254">
        <f>'Project Budget Overview'!B42</f>
        <v>0</v>
      </c>
      <c r="F42" s="249">
        <v>0</v>
      </c>
      <c r="G42" s="372">
        <f>'Project Budget Overview'!B42</f>
        <v>0</v>
      </c>
      <c r="H42" s="373"/>
      <c r="I42" s="373"/>
      <c r="J42" s="374"/>
      <c r="K42" s="173">
        <f>'Proposal Budget Year 4'!K42*1.03</f>
        <v>0</v>
      </c>
      <c r="L42" s="182"/>
      <c r="M42" s="183"/>
      <c r="N42" s="182"/>
      <c r="O42" s="5">
        <f>K42*L42</f>
        <v>0</v>
      </c>
      <c r="P42" s="6">
        <f>K42*M42</f>
        <v>0</v>
      </c>
      <c r="Q42" s="7">
        <f>((K42/19.5)*6.6)*N42</f>
        <v>0</v>
      </c>
      <c r="R42" s="9">
        <f t="shared" si="0"/>
        <v>0</v>
      </c>
    </row>
    <row r="43" spans="1:18" ht="23.25" customHeight="1" thickBot="1" x14ac:dyDescent="0.25">
      <c r="A43" s="598"/>
      <c r="B43" s="569"/>
      <c r="C43" s="219" t="s">
        <v>24</v>
      </c>
      <c r="D43" s="378" t="s">
        <v>233</v>
      </c>
      <c r="E43" s="380"/>
      <c r="F43" s="380"/>
      <c r="G43" s="380"/>
      <c r="H43" s="380"/>
      <c r="I43" s="380"/>
      <c r="J43" s="380"/>
      <c r="K43" s="380"/>
      <c r="L43" s="184">
        <f>L42*12</f>
        <v>0</v>
      </c>
      <c r="M43" s="185">
        <f>M42*9</f>
        <v>0</v>
      </c>
      <c r="N43" s="186">
        <f>N42*3</f>
        <v>0</v>
      </c>
      <c r="O43" s="10">
        <f>O42*0.2826</f>
        <v>0</v>
      </c>
      <c r="P43" s="11">
        <f>P42*0.2826</f>
        <v>0</v>
      </c>
      <c r="Q43" s="12">
        <f>Q42*0.2826</f>
        <v>0</v>
      </c>
      <c r="R43" s="14">
        <f t="shared" si="0"/>
        <v>0</v>
      </c>
    </row>
    <row r="44" spans="1:18" ht="23.1" customHeight="1" thickBot="1" x14ac:dyDescent="0.25">
      <c r="A44" s="598"/>
      <c r="B44" s="569"/>
      <c r="C44" s="218" t="s">
        <v>201</v>
      </c>
      <c r="D44" s="161" t="s">
        <v>227</v>
      </c>
      <c r="E44" s="254">
        <f>'Project Budget Overview'!B43</f>
        <v>0</v>
      </c>
      <c r="F44" s="249">
        <v>0</v>
      </c>
      <c r="G44" s="372">
        <f>'Project Budget Overview'!B43</f>
        <v>0</v>
      </c>
      <c r="H44" s="373"/>
      <c r="I44" s="373"/>
      <c r="J44" s="374"/>
      <c r="K44" s="173">
        <f>'Proposal Budget Year 4'!K44*1.03</f>
        <v>0</v>
      </c>
      <c r="L44" s="182"/>
      <c r="M44" s="183"/>
      <c r="N44" s="182"/>
      <c r="O44" s="5">
        <f>K44*L44</f>
        <v>0</v>
      </c>
      <c r="P44" s="6">
        <f>K44*M44</f>
        <v>0</v>
      </c>
      <c r="Q44" s="7">
        <f>((K44/19.5)*6.6)*N44</f>
        <v>0</v>
      </c>
      <c r="R44" s="9">
        <f t="shared" si="0"/>
        <v>0</v>
      </c>
    </row>
    <row r="45" spans="1:18" ht="23.25" customHeight="1" thickBot="1" x14ac:dyDescent="0.25">
      <c r="A45" s="598"/>
      <c r="B45" s="569"/>
      <c r="C45" s="219" t="s">
        <v>24</v>
      </c>
      <c r="D45" s="378" t="s">
        <v>233</v>
      </c>
      <c r="E45" s="380"/>
      <c r="F45" s="380"/>
      <c r="G45" s="380"/>
      <c r="H45" s="380"/>
      <c r="I45" s="380"/>
      <c r="J45" s="380"/>
      <c r="K45" s="380"/>
      <c r="L45" s="184">
        <f>L44*12</f>
        <v>0</v>
      </c>
      <c r="M45" s="185">
        <f>M44*9</f>
        <v>0</v>
      </c>
      <c r="N45" s="186">
        <f>N44*3</f>
        <v>0</v>
      </c>
      <c r="O45" s="10">
        <f>O44*0.2826</f>
        <v>0</v>
      </c>
      <c r="P45" s="11">
        <f>P44*0.2826</f>
        <v>0</v>
      </c>
      <c r="Q45" s="12">
        <f>Q44*0.2826</f>
        <v>0</v>
      </c>
      <c r="R45" s="14">
        <f t="shared" si="0"/>
        <v>0</v>
      </c>
    </row>
    <row r="46" spans="1:18" s="177" customFormat="1" ht="13.5" thickBot="1" x14ac:dyDescent="0.25">
      <c r="A46" s="598"/>
      <c r="B46" s="569"/>
      <c r="C46" s="220" t="s">
        <v>130</v>
      </c>
      <c r="D46" s="576" t="s">
        <v>276</v>
      </c>
      <c r="E46" s="577"/>
      <c r="F46" s="577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  <c r="R46" s="579"/>
    </row>
    <row r="47" spans="1:18" ht="23.25" customHeight="1" thickBot="1" x14ac:dyDescent="0.25">
      <c r="A47" s="598"/>
      <c r="B47" s="569"/>
      <c r="C47" s="218" t="s">
        <v>202</v>
      </c>
      <c r="D47" s="161" t="s">
        <v>0</v>
      </c>
      <c r="E47" s="254">
        <v>0</v>
      </c>
      <c r="F47" s="249">
        <v>0</v>
      </c>
      <c r="G47" s="372">
        <f>'Project Budget Overview'!B46</f>
        <v>0</v>
      </c>
      <c r="H47" s="373"/>
      <c r="I47" s="373"/>
      <c r="J47" s="374"/>
      <c r="K47" s="173">
        <f>'Proposal Budget Year 4'!K47*1.03</f>
        <v>0</v>
      </c>
      <c r="L47" s="182"/>
      <c r="M47" s="183"/>
      <c r="N47" s="182"/>
      <c r="O47" s="5">
        <f>K47*L47</f>
        <v>0</v>
      </c>
      <c r="P47" s="6">
        <f>K47*M47</f>
        <v>0</v>
      </c>
      <c r="Q47" s="7">
        <f>((K47/19.5)*6.6)*N47</f>
        <v>0</v>
      </c>
      <c r="R47" s="9">
        <f t="shared" ref="R47:R54" si="1">SUM(O47:Q47)</f>
        <v>0</v>
      </c>
    </row>
    <row r="48" spans="1:18" ht="23.25" thickBot="1" x14ac:dyDescent="0.25">
      <c r="A48" s="598"/>
      <c r="B48" s="569"/>
      <c r="C48" s="219" t="s">
        <v>24</v>
      </c>
      <c r="D48" s="378" t="s">
        <v>233</v>
      </c>
      <c r="E48" s="379"/>
      <c r="F48" s="379"/>
      <c r="G48" s="380"/>
      <c r="H48" s="380"/>
      <c r="I48" s="380"/>
      <c r="J48" s="380"/>
      <c r="K48" s="380"/>
      <c r="L48" s="184">
        <f>L47*12</f>
        <v>0</v>
      </c>
      <c r="M48" s="185">
        <f>M47*9</f>
        <v>0</v>
      </c>
      <c r="N48" s="186">
        <f>N47*3</f>
        <v>0</v>
      </c>
      <c r="O48" s="10">
        <f>O47*0.558</f>
        <v>0</v>
      </c>
      <c r="P48" s="10">
        <f>P47*0.558</f>
        <v>0</v>
      </c>
      <c r="Q48" s="10">
        <f>Q47*0.558</f>
        <v>0</v>
      </c>
      <c r="R48" s="14">
        <f t="shared" si="1"/>
        <v>0</v>
      </c>
    </row>
    <row r="49" spans="1:18" ht="23.1" customHeight="1" thickBot="1" x14ac:dyDescent="0.25">
      <c r="A49" s="598"/>
      <c r="B49" s="569"/>
      <c r="C49" s="218" t="s">
        <v>202</v>
      </c>
      <c r="D49" s="161" t="s">
        <v>1</v>
      </c>
      <c r="E49" s="254">
        <v>0</v>
      </c>
      <c r="F49" s="249">
        <v>0</v>
      </c>
      <c r="G49" s="372">
        <f>'Project Budget Overview'!B47</f>
        <v>0</v>
      </c>
      <c r="H49" s="373"/>
      <c r="I49" s="373"/>
      <c r="J49" s="374"/>
      <c r="K49" s="173">
        <f>'Proposal Budget Year 4'!K49*1.03</f>
        <v>0</v>
      </c>
      <c r="L49" s="182"/>
      <c r="M49" s="183"/>
      <c r="N49" s="182"/>
      <c r="O49" s="5">
        <f>K49*L49</f>
        <v>0</v>
      </c>
      <c r="P49" s="6">
        <f>K49*M49</f>
        <v>0</v>
      </c>
      <c r="Q49" s="7">
        <f>((K49/19.5)*6.6)*N49</f>
        <v>0</v>
      </c>
      <c r="R49" s="9">
        <f t="shared" si="1"/>
        <v>0</v>
      </c>
    </row>
    <row r="50" spans="1:18" ht="23.25" thickBot="1" x14ac:dyDescent="0.25">
      <c r="A50" s="598"/>
      <c r="B50" s="569"/>
      <c r="C50" s="221" t="s">
        <v>24</v>
      </c>
      <c r="D50" s="378" t="s">
        <v>233</v>
      </c>
      <c r="E50" s="379"/>
      <c r="F50" s="379"/>
      <c r="G50" s="380"/>
      <c r="H50" s="380"/>
      <c r="I50" s="380"/>
      <c r="J50" s="380"/>
      <c r="K50" s="380"/>
      <c r="L50" s="184">
        <f>L49*12</f>
        <v>0</v>
      </c>
      <c r="M50" s="185">
        <f>M49*9</f>
        <v>0</v>
      </c>
      <c r="N50" s="186">
        <f>N49*3</f>
        <v>0</v>
      </c>
      <c r="O50" s="10">
        <f>O49*0.558</f>
        <v>0</v>
      </c>
      <c r="P50" s="10">
        <f>P49*0.558</f>
        <v>0</v>
      </c>
      <c r="Q50" s="10">
        <f>Q49*0.558</f>
        <v>0</v>
      </c>
      <c r="R50" s="34">
        <f t="shared" si="1"/>
        <v>0</v>
      </c>
    </row>
    <row r="51" spans="1:18" ht="23.1" customHeight="1" thickBot="1" x14ac:dyDescent="0.25">
      <c r="A51" s="598"/>
      <c r="B51" s="569"/>
      <c r="C51" s="218" t="s">
        <v>202</v>
      </c>
      <c r="D51" s="161" t="s">
        <v>2</v>
      </c>
      <c r="E51" s="254">
        <v>0</v>
      </c>
      <c r="F51" s="249">
        <v>0</v>
      </c>
      <c r="G51" s="372">
        <f>'Project Budget Overview'!B48</f>
        <v>0</v>
      </c>
      <c r="H51" s="373"/>
      <c r="I51" s="373"/>
      <c r="J51" s="374"/>
      <c r="K51" s="173">
        <f>'Proposal Budget Year 4'!K51*1.03</f>
        <v>0</v>
      </c>
      <c r="L51" s="182"/>
      <c r="M51" s="183"/>
      <c r="N51" s="182"/>
      <c r="O51" s="5">
        <f>K51*L51</f>
        <v>0</v>
      </c>
      <c r="P51" s="6">
        <f>K51*M51</f>
        <v>0</v>
      </c>
      <c r="Q51" s="7">
        <f>((K51/19.5)*6.6)*N51</f>
        <v>0</v>
      </c>
      <c r="R51" s="9">
        <f t="shared" si="1"/>
        <v>0</v>
      </c>
    </row>
    <row r="52" spans="1:18" ht="23.25" thickBot="1" x14ac:dyDescent="0.25">
      <c r="A52" s="598"/>
      <c r="B52" s="569"/>
      <c r="C52" s="219" t="s">
        <v>24</v>
      </c>
      <c r="D52" s="378" t="s">
        <v>233</v>
      </c>
      <c r="E52" s="379"/>
      <c r="F52" s="379"/>
      <c r="G52" s="380"/>
      <c r="H52" s="380"/>
      <c r="I52" s="380"/>
      <c r="J52" s="380"/>
      <c r="K52" s="380"/>
      <c r="L52" s="184">
        <f>L51*12</f>
        <v>0</v>
      </c>
      <c r="M52" s="185">
        <f>M51*9</f>
        <v>0</v>
      </c>
      <c r="N52" s="186">
        <f>N51*3</f>
        <v>0</v>
      </c>
      <c r="O52" s="10">
        <f>O51*0.558</f>
        <v>0</v>
      </c>
      <c r="P52" s="10">
        <f>P51*0.558</f>
        <v>0</v>
      </c>
      <c r="Q52" s="10">
        <f>Q51*0.558</f>
        <v>0</v>
      </c>
      <c r="R52" s="14">
        <f t="shared" si="1"/>
        <v>0</v>
      </c>
    </row>
    <row r="53" spans="1:18" ht="23.1" customHeight="1" thickBot="1" x14ac:dyDescent="0.25">
      <c r="A53" s="598"/>
      <c r="B53" s="569"/>
      <c r="C53" s="218" t="s">
        <v>202</v>
      </c>
      <c r="D53" s="161" t="s">
        <v>3</v>
      </c>
      <c r="E53" s="254">
        <v>0</v>
      </c>
      <c r="F53" s="249">
        <v>0</v>
      </c>
      <c r="G53" s="372">
        <f>'Project Budget Overview'!B49</f>
        <v>0</v>
      </c>
      <c r="H53" s="373"/>
      <c r="I53" s="373"/>
      <c r="J53" s="374"/>
      <c r="K53" s="173">
        <f>'Proposal Budget Year 4'!K53*1.03</f>
        <v>0</v>
      </c>
      <c r="L53" s="182"/>
      <c r="M53" s="183"/>
      <c r="N53" s="182"/>
      <c r="O53" s="5">
        <f>K53*L53</f>
        <v>0</v>
      </c>
      <c r="P53" s="6">
        <f>K53*M53</f>
        <v>0</v>
      </c>
      <c r="Q53" s="7">
        <f>((K53/19.5)*6.6)*N53</f>
        <v>0</v>
      </c>
      <c r="R53" s="9">
        <f t="shared" si="1"/>
        <v>0</v>
      </c>
    </row>
    <row r="54" spans="1:18" ht="23.25" thickBot="1" x14ac:dyDescent="0.25">
      <c r="A54" s="598"/>
      <c r="B54" s="570"/>
      <c r="C54" s="219" t="s">
        <v>24</v>
      </c>
      <c r="D54" s="378" t="s">
        <v>233</v>
      </c>
      <c r="E54" s="380"/>
      <c r="F54" s="380"/>
      <c r="G54" s="380"/>
      <c r="H54" s="380"/>
      <c r="I54" s="380"/>
      <c r="J54" s="380"/>
      <c r="K54" s="380"/>
      <c r="L54" s="184">
        <f>L53*12</f>
        <v>0</v>
      </c>
      <c r="M54" s="185">
        <f>M53*9</f>
        <v>0</v>
      </c>
      <c r="N54" s="186">
        <f>N53*3</f>
        <v>0</v>
      </c>
      <c r="O54" s="10">
        <f>O53*0.558</f>
        <v>0</v>
      </c>
      <c r="P54" s="10">
        <f>P53*0.558</f>
        <v>0</v>
      </c>
      <c r="Q54" s="10">
        <f>Q53*0.558</f>
        <v>0</v>
      </c>
      <c r="R54" s="285">
        <f t="shared" si="1"/>
        <v>0</v>
      </c>
    </row>
    <row r="55" spans="1:18" ht="23.25" customHeight="1" thickBot="1" x14ac:dyDescent="0.25">
      <c r="A55" s="598"/>
      <c r="B55" s="172"/>
      <c r="C55" s="226" t="s">
        <v>202</v>
      </c>
      <c r="D55" s="161" t="s">
        <v>4</v>
      </c>
      <c r="E55" s="254">
        <v>0</v>
      </c>
      <c r="F55" s="249">
        <v>0</v>
      </c>
      <c r="G55" s="372">
        <f>'Project Budget Overview'!B50</f>
        <v>0</v>
      </c>
      <c r="H55" s="373"/>
      <c r="I55" s="373"/>
      <c r="J55" s="374"/>
      <c r="K55" s="173">
        <f>'Proposal Budget Year 4'!K55*1.03</f>
        <v>0</v>
      </c>
      <c r="L55" s="182"/>
      <c r="M55" s="183"/>
      <c r="N55" s="182"/>
      <c r="O55" s="5">
        <f>K55*L55</f>
        <v>0</v>
      </c>
      <c r="P55" s="6">
        <f>K55*M55</f>
        <v>0</v>
      </c>
      <c r="Q55" s="7">
        <f>((K55/19.5)*6.6)*N55</f>
        <v>0</v>
      </c>
      <c r="R55" s="286">
        <f t="shared" si="0"/>
        <v>0</v>
      </c>
    </row>
    <row r="56" spans="1:18" ht="23.25" customHeight="1" thickBot="1" x14ac:dyDescent="0.25">
      <c r="A56" s="598"/>
      <c r="B56" s="172"/>
      <c r="C56" s="219" t="s">
        <v>24</v>
      </c>
      <c r="D56" s="378" t="s">
        <v>233</v>
      </c>
      <c r="E56" s="380"/>
      <c r="F56" s="380"/>
      <c r="G56" s="380"/>
      <c r="H56" s="380"/>
      <c r="I56" s="380"/>
      <c r="J56" s="380"/>
      <c r="K56" s="380"/>
      <c r="L56" s="184">
        <f>L55*12</f>
        <v>0</v>
      </c>
      <c r="M56" s="185">
        <f>M55*9</f>
        <v>0</v>
      </c>
      <c r="N56" s="186">
        <f>N55*3</f>
        <v>0</v>
      </c>
      <c r="O56" s="10">
        <f>O55*0.558</f>
        <v>0</v>
      </c>
      <c r="P56" s="10">
        <f>P55*0.558</f>
        <v>0</v>
      </c>
      <c r="Q56" s="10">
        <f>Q55*0.558</f>
        <v>0</v>
      </c>
      <c r="R56" s="14">
        <f t="shared" si="0"/>
        <v>0</v>
      </c>
    </row>
    <row r="57" spans="1:18" ht="23.25" customHeight="1" thickBot="1" x14ac:dyDescent="0.25">
      <c r="A57" s="598"/>
      <c r="B57" s="172"/>
      <c r="C57" s="218" t="s">
        <v>202</v>
      </c>
      <c r="D57" s="161" t="s">
        <v>5</v>
      </c>
      <c r="E57" s="254">
        <v>0</v>
      </c>
      <c r="F57" s="249">
        <v>0</v>
      </c>
      <c r="G57" s="372">
        <f>'Project Budget Overview'!B51</f>
        <v>0</v>
      </c>
      <c r="H57" s="373"/>
      <c r="I57" s="373"/>
      <c r="J57" s="374"/>
      <c r="K57" s="173">
        <f>'Proposal Budget Year 4'!K57*1.03</f>
        <v>0</v>
      </c>
      <c r="L57" s="182"/>
      <c r="M57" s="183"/>
      <c r="N57" s="182"/>
      <c r="O57" s="5">
        <f>K57*L57</f>
        <v>0</v>
      </c>
      <c r="P57" s="6">
        <f>K57*M57</f>
        <v>0</v>
      </c>
      <c r="Q57" s="7">
        <f>((K57/19.5)*6.6)*N57</f>
        <v>0</v>
      </c>
      <c r="R57" s="9">
        <f t="shared" si="0"/>
        <v>0</v>
      </c>
    </row>
    <row r="58" spans="1:18" ht="23.25" customHeight="1" thickBot="1" x14ac:dyDescent="0.25">
      <c r="A58" s="598"/>
      <c r="B58" s="172"/>
      <c r="C58" s="221" t="s">
        <v>24</v>
      </c>
      <c r="D58" s="392" t="s">
        <v>233</v>
      </c>
      <c r="E58" s="379"/>
      <c r="F58" s="379"/>
      <c r="G58" s="379"/>
      <c r="H58" s="379"/>
      <c r="I58" s="379"/>
      <c r="J58" s="379"/>
      <c r="K58" s="379"/>
      <c r="L58" s="282">
        <f>L57*12</f>
        <v>0</v>
      </c>
      <c r="M58" s="232">
        <f>M57*9</f>
        <v>0</v>
      </c>
      <c r="N58" s="283">
        <f>N57*3</f>
        <v>0</v>
      </c>
      <c r="O58" s="284">
        <f>O57*0.558</f>
        <v>0</v>
      </c>
      <c r="P58" s="284">
        <f>P57*0.558</f>
        <v>0</v>
      </c>
      <c r="Q58" s="284">
        <f>Q57*0.558</f>
        <v>0</v>
      </c>
      <c r="R58" s="34">
        <f t="shared" si="0"/>
        <v>0</v>
      </c>
    </row>
    <row r="59" spans="1:18" ht="15.75" customHeight="1" thickBot="1" x14ac:dyDescent="0.25">
      <c r="A59" s="598"/>
      <c r="B59" s="414" t="s">
        <v>255</v>
      </c>
      <c r="C59" s="415"/>
      <c r="D59" s="416"/>
      <c r="E59" s="289">
        <f>+E56+E58+E54+E52+E50+E48+E35+E33+E31+E29+E27+E25+E23+E21+E19+E17+E15+E13+E11+E9+E7+E45+E43+E41+E39+E37</f>
        <v>0</v>
      </c>
      <c r="F59" s="289">
        <f>+F56+F58+F54+F52+F50+F48+F35+F33+F31+F29+F27+F25+F23+F21+F19+F17+F15+F13+F11+F9+F7+F45+F43+F41+F39+F37</f>
        <v>0</v>
      </c>
      <c r="G59" s="290"/>
      <c r="H59" s="290"/>
      <c r="I59" s="290"/>
      <c r="J59" s="290"/>
      <c r="K59" s="290"/>
      <c r="L59" s="291"/>
      <c r="M59" s="185"/>
      <c r="N59" s="292"/>
      <c r="O59" s="293"/>
      <c r="P59" s="293"/>
      <c r="Q59" s="293"/>
      <c r="R59" s="294"/>
    </row>
    <row r="60" spans="1:18" x14ac:dyDescent="0.2">
      <c r="A60" s="598"/>
      <c r="B60" s="640" t="s">
        <v>149</v>
      </c>
      <c r="C60" s="641"/>
      <c r="D60" s="641"/>
      <c r="E60" s="400"/>
      <c r="F60" s="400"/>
      <c r="G60" s="641"/>
      <c r="H60" s="641"/>
      <c r="I60" s="641"/>
      <c r="J60" s="641"/>
      <c r="K60" s="641"/>
      <c r="L60" s="641"/>
      <c r="M60" s="641"/>
      <c r="N60" s="641"/>
      <c r="O60" s="641"/>
      <c r="P60" s="641"/>
      <c r="Q60" s="641"/>
      <c r="R60" s="47">
        <f>SUM(R6,R8,R10,R12,R14,R16,R18,R20,R22,R24,R26,R28,R30,R32,R34,R36,R38,R40,R42,R44,R47,R49,R51,R53,R55,R57)</f>
        <v>0</v>
      </c>
    </row>
    <row r="61" spans="1:18" ht="13.5" thickBot="1" x14ac:dyDescent="0.25">
      <c r="A61" s="598"/>
      <c r="B61" s="401" t="s">
        <v>150</v>
      </c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8">
        <f>SUM(R7,R9,R11,R13,R15,R17,R19,R21,R23,R25,R27,R29,R31,R33,R35,R37,R39,R41,R43,R45,R48,R50,R52,R54,R56,R58)</f>
        <v>0</v>
      </c>
    </row>
    <row r="62" spans="1:18" ht="13.5" thickBot="1" x14ac:dyDescent="0.25">
      <c r="A62" s="598"/>
      <c r="B62" s="403" t="s">
        <v>65</v>
      </c>
      <c r="C62" s="77" t="s">
        <v>22</v>
      </c>
      <c r="D62" s="406" t="s">
        <v>279</v>
      </c>
      <c r="E62" s="407"/>
      <c r="F62" s="408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9"/>
    </row>
    <row r="63" spans="1:18" x14ac:dyDescent="0.2">
      <c r="A63" s="598"/>
      <c r="B63" s="404"/>
      <c r="C63" s="78" t="s">
        <v>27</v>
      </c>
      <c r="D63" s="410" t="s">
        <v>0</v>
      </c>
      <c r="E63" s="411"/>
      <c r="F63" s="250" t="s">
        <v>257</v>
      </c>
      <c r="G63" s="412" t="s">
        <v>16</v>
      </c>
      <c r="H63" s="412"/>
      <c r="I63" s="412"/>
      <c r="J63" s="412"/>
      <c r="K63" s="412"/>
      <c r="L63" s="412"/>
      <c r="M63" s="412"/>
      <c r="N63" s="412"/>
      <c r="O63" s="412"/>
      <c r="P63" s="412"/>
      <c r="Q63" s="413"/>
      <c r="R63" s="43">
        <v>0</v>
      </c>
    </row>
    <row r="64" spans="1:18" ht="12.75" customHeight="1" x14ac:dyDescent="0.2">
      <c r="A64" s="598"/>
      <c r="B64" s="404"/>
      <c r="C64" s="79" t="s">
        <v>27</v>
      </c>
      <c r="D64" s="385" t="s">
        <v>1</v>
      </c>
      <c r="E64" s="629"/>
      <c r="F64" s="250">
        <v>0</v>
      </c>
      <c r="G64" s="376" t="s">
        <v>272</v>
      </c>
      <c r="H64" s="376"/>
      <c r="I64" s="376"/>
      <c r="J64" s="376"/>
      <c r="K64" s="376"/>
      <c r="L64" s="376"/>
      <c r="M64" s="376"/>
      <c r="N64" s="376"/>
      <c r="O64" s="376"/>
      <c r="P64" s="376"/>
      <c r="Q64" s="377"/>
      <c r="R64" s="17">
        <v>0</v>
      </c>
    </row>
    <row r="65" spans="1:18" x14ac:dyDescent="0.2">
      <c r="A65" s="598"/>
      <c r="B65" s="404"/>
      <c r="C65" s="79" t="s">
        <v>27</v>
      </c>
      <c r="D65" s="385" t="s">
        <v>2</v>
      </c>
      <c r="E65" s="629"/>
      <c r="F65" s="250">
        <v>0</v>
      </c>
      <c r="G65" s="376" t="s">
        <v>271</v>
      </c>
      <c r="H65" s="376"/>
      <c r="I65" s="376"/>
      <c r="J65" s="376"/>
      <c r="K65" s="376"/>
      <c r="L65" s="376"/>
      <c r="M65" s="376"/>
      <c r="N65" s="376"/>
      <c r="O65" s="376"/>
      <c r="P65" s="376"/>
      <c r="Q65" s="377"/>
      <c r="R65" s="17">
        <v>0</v>
      </c>
    </row>
    <row r="66" spans="1:18" x14ac:dyDescent="0.2">
      <c r="A66" s="598"/>
      <c r="B66" s="404"/>
      <c r="C66" s="79" t="s">
        <v>27</v>
      </c>
      <c r="D66" s="381" t="s">
        <v>3</v>
      </c>
      <c r="E66" s="638"/>
      <c r="F66" s="251" t="s">
        <v>257</v>
      </c>
      <c r="G66" s="383" t="s">
        <v>18</v>
      </c>
      <c r="H66" s="383"/>
      <c r="I66" s="383"/>
      <c r="J66" s="383"/>
      <c r="K66" s="383"/>
      <c r="L66" s="383"/>
      <c r="M66" s="383"/>
      <c r="N66" s="383"/>
      <c r="O66" s="383"/>
      <c r="P66" s="383"/>
      <c r="Q66" s="384"/>
      <c r="R66" s="17">
        <v>0</v>
      </c>
    </row>
    <row r="67" spans="1:18" ht="13.5" thickBot="1" x14ac:dyDescent="0.25">
      <c r="A67" s="598"/>
      <c r="B67" s="404"/>
      <c r="C67" s="80" t="s">
        <v>27</v>
      </c>
      <c r="D67" s="536" t="s">
        <v>4</v>
      </c>
      <c r="E67" s="639"/>
      <c r="F67" s="250" t="s">
        <v>257</v>
      </c>
      <c r="G67" s="574" t="s">
        <v>7</v>
      </c>
      <c r="H67" s="574"/>
      <c r="I67" s="574"/>
      <c r="J67" s="574"/>
      <c r="K67" s="574"/>
      <c r="L67" s="574"/>
      <c r="M67" s="574"/>
      <c r="N67" s="574"/>
      <c r="O67" s="574"/>
      <c r="P67" s="574"/>
      <c r="Q67" s="575"/>
      <c r="R67" s="17">
        <v>0</v>
      </c>
    </row>
    <row r="68" spans="1:18" ht="15.75" customHeight="1" thickBot="1" x14ac:dyDescent="0.25">
      <c r="A68" s="598"/>
      <c r="B68" s="458"/>
      <c r="C68" s="627" t="s">
        <v>256</v>
      </c>
      <c r="D68" s="628"/>
      <c r="E68" s="628"/>
      <c r="F68" s="255">
        <f>+F64+F65</f>
        <v>0</v>
      </c>
      <c r="G68" s="397" t="s">
        <v>137</v>
      </c>
      <c r="H68" s="395"/>
      <c r="I68" s="395"/>
      <c r="J68" s="395"/>
      <c r="K68" s="395"/>
      <c r="L68" s="395"/>
      <c r="M68" s="395"/>
      <c r="N68" s="395"/>
      <c r="O68" s="395"/>
      <c r="P68" s="395"/>
      <c r="Q68" s="396"/>
      <c r="R68" s="49">
        <f>SUM(R63:R67)</f>
        <v>0</v>
      </c>
    </row>
    <row r="69" spans="1:18" ht="13.5" thickBot="1" x14ac:dyDescent="0.25">
      <c r="A69" s="598"/>
      <c r="B69" s="81"/>
      <c r="C69" s="35" t="s">
        <v>28</v>
      </c>
      <c r="D69" s="398" t="s">
        <v>136</v>
      </c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6"/>
      <c r="R69" s="50">
        <f>(R63+R66+R67)*0.0409 + (R64)*0.082 + (R65)*0</f>
        <v>0</v>
      </c>
    </row>
    <row r="70" spans="1:18" ht="14.25" customHeight="1" thickBot="1" x14ac:dyDescent="0.25">
      <c r="A70" s="598"/>
      <c r="B70" s="397" t="s">
        <v>132</v>
      </c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6"/>
      <c r="R70" s="50">
        <f>R60+R68</f>
        <v>0</v>
      </c>
    </row>
    <row r="71" spans="1:18" ht="15.75" customHeight="1" thickBot="1" x14ac:dyDescent="0.25">
      <c r="A71" s="598"/>
      <c r="B71" s="23" t="s">
        <v>71</v>
      </c>
      <c r="C71" s="398" t="s">
        <v>133</v>
      </c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6"/>
      <c r="R71" s="50">
        <f>R61+R69</f>
        <v>0</v>
      </c>
    </row>
    <row r="72" spans="1:18" ht="15.75" customHeight="1" thickBot="1" x14ac:dyDescent="0.25">
      <c r="A72" s="599"/>
      <c r="B72" s="397" t="s">
        <v>142</v>
      </c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6"/>
      <c r="R72" s="51">
        <f>SUM(R70:R71)</f>
        <v>0</v>
      </c>
    </row>
    <row r="73" spans="1:18" ht="13.5" customHeight="1" thickBot="1" x14ac:dyDescent="0.25">
      <c r="A73" s="490" t="s">
        <v>229</v>
      </c>
      <c r="B73" s="61"/>
      <c r="C73" s="33" t="s">
        <v>22</v>
      </c>
      <c r="D73" s="406" t="s">
        <v>148</v>
      </c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9"/>
    </row>
    <row r="74" spans="1:18" ht="22.5" x14ac:dyDescent="0.2">
      <c r="A74" s="607"/>
      <c r="B74" s="62" t="s">
        <v>72</v>
      </c>
      <c r="C74" s="32" t="s">
        <v>102</v>
      </c>
      <c r="D74" s="492">
        <v>1</v>
      </c>
      <c r="E74" s="493"/>
      <c r="F74" s="494" t="s">
        <v>51</v>
      </c>
      <c r="G74" s="495"/>
      <c r="H74" s="495"/>
      <c r="I74" s="495"/>
      <c r="J74" s="495"/>
      <c r="K74" s="495"/>
      <c r="L74" s="495"/>
      <c r="M74" s="495"/>
      <c r="N74" s="495"/>
      <c r="O74" s="495"/>
      <c r="P74" s="495"/>
      <c r="Q74" s="608"/>
      <c r="R74" s="31">
        <v>0</v>
      </c>
    </row>
    <row r="75" spans="1:18" x14ac:dyDescent="0.2">
      <c r="A75" s="607"/>
      <c r="B75" s="62" t="s">
        <v>73</v>
      </c>
      <c r="C75" s="3" t="s">
        <v>59</v>
      </c>
      <c r="D75" s="387">
        <f t="shared" ref="D75:D94" si="2">D74+1</f>
        <v>2</v>
      </c>
      <c r="E75" s="388"/>
      <c r="F75" s="389" t="s">
        <v>52</v>
      </c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1"/>
      <c r="R75" s="18">
        <v>0</v>
      </c>
    </row>
    <row r="76" spans="1:18" x14ac:dyDescent="0.2">
      <c r="A76" s="607"/>
      <c r="B76" s="62" t="s">
        <v>126</v>
      </c>
      <c r="C76" s="3" t="s">
        <v>56</v>
      </c>
      <c r="D76" s="387">
        <f t="shared" si="2"/>
        <v>3</v>
      </c>
      <c r="E76" s="388"/>
      <c r="F76" s="480" t="s">
        <v>40</v>
      </c>
      <c r="G76" s="481"/>
      <c r="H76" s="481"/>
      <c r="I76" s="481"/>
      <c r="J76" s="481"/>
      <c r="K76" s="481"/>
      <c r="L76" s="481"/>
      <c r="M76" s="481"/>
      <c r="N76" s="481"/>
      <c r="O76" s="481"/>
      <c r="P76" s="481"/>
      <c r="Q76" s="609"/>
      <c r="R76" s="18">
        <v>0</v>
      </c>
    </row>
    <row r="77" spans="1:18" x14ac:dyDescent="0.2">
      <c r="A77" s="607"/>
      <c r="B77" s="610" t="s">
        <v>74</v>
      </c>
      <c r="C77" s="3" t="s">
        <v>54</v>
      </c>
      <c r="D77" s="387">
        <f t="shared" si="2"/>
        <v>4</v>
      </c>
      <c r="E77" s="388"/>
      <c r="F77" s="389" t="s">
        <v>101</v>
      </c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1"/>
      <c r="R77" s="18">
        <v>0</v>
      </c>
    </row>
    <row r="78" spans="1:18" ht="12.75" customHeight="1" x14ac:dyDescent="0.2">
      <c r="A78" s="607"/>
      <c r="B78" s="611"/>
      <c r="C78" s="3" t="s">
        <v>57</v>
      </c>
      <c r="D78" s="387">
        <f t="shared" si="2"/>
        <v>5</v>
      </c>
      <c r="E78" s="388"/>
      <c r="F78" s="389" t="s">
        <v>42</v>
      </c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1"/>
      <c r="R78" s="18">
        <v>0</v>
      </c>
    </row>
    <row r="79" spans="1:18" ht="22.5" x14ac:dyDescent="0.2">
      <c r="A79" s="607"/>
      <c r="B79" s="611"/>
      <c r="C79" s="2" t="s">
        <v>245</v>
      </c>
      <c r="D79" s="387">
        <f t="shared" si="2"/>
        <v>6</v>
      </c>
      <c r="E79" s="388"/>
      <c r="F79" s="389" t="s">
        <v>44</v>
      </c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1"/>
      <c r="R79" s="18">
        <v>0</v>
      </c>
    </row>
    <row r="80" spans="1:18" x14ac:dyDescent="0.2">
      <c r="A80" s="607"/>
      <c r="B80" s="611"/>
      <c r="C80" s="217">
        <v>773911</v>
      </c>
      <c r="D80" s="387">
        <f t="shared" si="2"/>
        <v>7</v>
      </c>
      <c r="E80" s="388"/>
      <c r="F80" s="389" t="s">
        <v>244</v>
      </c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1"/>
      <c r="R80" s="18"/>
    </row>
    <row r="81" spans="1:18" x14ac:dyDescent="0.2">
      <c r="A81" s="607"/>
      <c r="B81" s="611"/>
      <c r="C81" s="3" t="s">
        <v>58</v>
      </c>
      <c r="D81" s="387">
        <f t="shared" si="2"/>
        <v>8</v>
      </c>
      <c r="E81" s="388"/>
      <c r="F81" s="389" t="s">
        <v>47</v>
      </c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1"/>
      <c r="R81" s="18">
        <v>0</v>
      </c>
    </row>
    <row r="82" spans="1:18" x14ac:dyDescent="0.2">
      <c r="A82" s="607"/>
      <c r="B82" s="600" t="s">
        <v>75</v>
      </c>
      <c r="C82" s="3" t="s">
        <v>103</v>
      </c>
      <c r="D82" s="387">
        <f t="shared" si="2"/>
        <v>9</v>
      </c>
      <c r="E82" s="388"/>
      <c r="F82" s="389" t="s">
        <v>37</v>
      </c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1"/>
      <c r="R82" s="18">
        <v>0</v>
      </c>
    </row>
    <row r="83" spans="1:18" x14ac:dyDescent="0.2">
      <c r="A83" s="607"/>
      <c r="B83" s="601"/>
      <c r="C83" s="3" t="s">
        <v>55</v>
      </c>
      <c r="D83" s="387">
        <f t="shared" si="2"/>
        <v>10</v>
      </c>
      <c r="E83" s="388"/>
      <c r="F83" s="389" t="s">
        <v>38</v>
      </c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1"/>
      <c r="R83" s="18">
        <v>0</v>
      </c>
    </row>
    <row r="84" spans="1:18" ht="25.5" customHeight="1" thickBot="1" x14ac:dyDescent="0.25">
      <c r="A84" s="607"/>
      <c r="B84" s="601"/>
      <c r="C84" s="556" t="s">
        <v>104</v>
      </c>
      <c r="D84" s="558">
        <f t="shared" si="2"/>
        <v>11</v>
      </c>
      <c r="E84" s="559"/>
      <c r="F84" s="562" t="s">
        <v>135</v>
      </c>
      <c r="G84" s="563"/>
      <c r="H84" s="563"/>
      <c r="I84" s="563"/>
      <c r="J84" s="563"/>
      <c r="K84" s="563"/>
      <c r="L84" s="563"/>
      <c r="M84" s="563"/>
      <c r="N84" s="563"/>
      <c r="O84" s="563"/>
      <c r="P84" s="563"/>
      <c r="Q84" s="564"/>
      <c r="R84" s="56"/>
    </row>
    <row r="85" spans="1:18" x14ac:dyDescent="0.2">
      <c r="A85" s="607"/>
      <c r="B85" s="601"/>
      <c r="C85" s="557"/>
      <c r="D85" s="560"/>
      <c r="E85" s="561"/>
      <c r="F85" s="223" t="s">
        <v>61</v>
      </c>
      <c r="G85" s="565"/>
      <c r="H85" s="566"/>
      <c r="I85" s="566"/>
      <c r="J85" s="566"/>
      <c r="K85" s="566"/>
      <c r="L85" s="566"/>
      <c r="M85" s="566"/>
      <c r="N85" s="566"/>
      <c r="O85" s="566"/>
      <c r="P85" s="566"/>
      <c r="Q85" s="567"/>
      <c r="R85" s="21">
        <v>0</v>
      </c>
    </row>
    <row r="86" spans="1:18" x14ac:dyDescent="0.2">
      <c r="A86" s="607"/>
      <c r="B86" s="602"/>
      <c r="C86" s="222">
        <v>711902</v>
      </c>
      <c r="D86" s="387">
        <f>D84+1</f>
        <v>12</v>
      </c>
      <c r="E86" s="388"/>
      <c r="F86" s="645" t="s">
        <v>247</v>
      </c>
      <c r="G86" s="648"/>
      <c r="H86" s="648"/>
      <c r="I86" s="648"/>
      <c r="J86" s="648"/>
      <c r="K86" s="648"/>
      <c r="L86" s="648"/>
      <c r="M86" s="648"/>
      <c r="N86" s="648"/>
      <c r="O86" s="648"/>
      <c r="P86" s="648"/>
      <c r="Q86" s="649"/>
      <c r="R86" s="21"/>
    </row>
    <row r="87" spans="1:18" x14ac:dyDescent="0.2">
      <c r="A87" s="607"/>
      <c r="B87" s="275"/>
      <c r="C87" s="247"/>
      <c r="D87" s="387"/>
      <c r="E87" s="388"/>
      <c r="F87" s="553" t="s">
        <v>266</v>
      </c>
      <c r="G87" s="554"/>
      <c r="H87" s="554"/>
      <c r="I87" s="554"/>
      <c r="J87" s="554"/>
      <c r="K87" s="554"/>
      <c r="L87" s="554"/>
      <c r="M87" s="554"/>
      <c r="N87" s="554"/>
      <c r="O87" s="554"/>
      <c r="P87" s="554"/>
      <c r="Q87" s="555"/>
      <c r="R87" s="21">
        <f>'Participant Support Budget'!G10</f>
        <v>0</v>
      </c>
    </row>
    <row r="88" spans="1:18" x14ac:dyDescent="0.2">
      <c r="A88" s="607"/>
      <c r="B88" s="62" t="s">
        <v>76</v>
      </c>
      <c r="C88" s="15">
        <v>711991</v>
      </c>
      <c r="D88" s="387">
        <f>D86+1</f>
        <v>13</v>
      </c>
      <c r="E88" s="388"/>
      <c r="F88" s="550" t="s">
        <v>45</v>
      </c>
      <c r="G88" s="551"/>
      <c r="H88" s="551"/>
      <c r="I88" s="551"/>
      <c r="J88" s="551"/>
      <c r="K88" s="551"/>
      <c r="L88" s="551"/>
      <c r="M88" s="551"/>
      <c r="N88" s="551"/>
      <c r="O88" s="551"/>
      <c r="P88" s="551"/>
      <c r="Q88" s="552"/>
      <c r="R88" s="18"/>
    </row>
    <row r="89" spans="1:18" x14ac:dyDescent="0.2">
      <c r="A89" s="474">
        <f>R96</f>
        <v>0</v>
      </c>
      <c r="B89" s="62" t="s">
        <v>77</v>
      </c>
      <c r="C89" s="15">
        <v>711510</v>
      </c>
      <c r="D89" s="387">
        <f t="shared" si="2"/>
        <v>14</v>
      </c>
      <c r="E89" s="388"/>
      <c r="F89" s="544" t="s">
        <v>46</v>
      </c>
      <c r="G89" s="545"/>
      <c r="H89" s="545"/>
      <c r="I89" s="545"/>
      <c r="J89" s="545"/>
      <c r="K89" s="545"/>
      <c r="L89" s="545"/>
      <c r="M89" s="545"/>
      <c r="N89" s="545"/>
      <c r="O89" s="545"/>
      <c r="P89" s="545"/>
      <c r="Q89" s="546"/>
      <c r="R89" s="18">
        <v>0</v>
      </c>
    </row>
    <row r="90" spans="1:18" ht="67.5" x14ac:dyDescent="0.2">
      <c r="A90" s="474"/>
      <c r="B90" s="62" t="s">
        <v>78</v>
      </c>
      <c r="C90" s="2" t="s">
        <v>105</v>
      </c>
      <c r="D90" s="387">
        <f t="shared" si="2"/>
        <v>15</v>
      </c>
      <c r="E90" s="388"/>
      <c r="F90" s="544" t="s">
        <v>106</v>
      </c>
      <c r="G90" s="545"/>
      <c r="H90" s="545"/>
      <c r="I90" s="545"/>
      <c r="J90" s="545"/>
      <c r="K90" s="545"/>
      <c r="L90" s="545"/>
      <c r="M90" s="545"/>
      <c r="N90" s="545"/>
      <c r="O90" s="545"/>
      <c r="P90" s="545"/>
      <c r="Q90" s="546"/>
      <c r="R90" s="18">
        <v>0</v>
      </c>
    </row>
    <row r="91" spans="1:18" x14ac:dyDescent="0.2">
      <c r="A91" s="474"/>
      <c r="B91" s="62" t="s">
        <v>265</v>
      </c>
      <c r="C91" s="15">
        <v>772103</v>
      </c>
      <c r="D91" s="387">
        <f t="shared" si="2"/>
        <v>16</v>
      </c>
      <c r="E91" s="388"/>
      <c r="F91" s="544" t="s">
        <v>127</v>
      </c>
      <c r="G91" s="545"/>
      <c r="H91" s="545"/>
      <c r="I91" s="545"/>
      <c r="J91" s="545"/>
      <c r="K91" s="545"/>
      <c r="L91" s="545"/>
      <c r="M91" s="545"/>
      <c r="N91" s="545"/>
      <c r="O91" s="545"/>
      <c r="P91" s="545"/>
      <c r="Q91" s="546"/>
      <c r="R91" s="18">
        <v>0</v>
      </c>
    </row>
    <row r="92" spans="1:18" x14ac:dyDescent="0.2">
      <c r="A92" s="474"/>
      <c r="B92" s="62" t="s">
        <v>79</v>
      </c>
      <c r="C92" s="3" t="s">
        <v>107</v>
      </c>
      <c r="D92" s="387">
        <f t="shared" si="2"/>
        <v>17</v>
      </c>
      <c r="E92" s="388"/>
      <c r="F92" s="544" t="s">
        <v>48</v>
      </c>
      <c r="G92" s="545"/>
      <c r="H92" s="545"/>
      <c r="I92" s="545"/>
      <c r="J92" s="545"/>
      <c r="K92" s="545"/>
      <c r="L92" s="545"/>
      <c r="M92" s="545"/>
      <c r="N92" s="545"/>
      <c r="O92" s="545"/>
      <c r="P92" s="545"/>
      <c r="Q92" s="546"/>
      <c r="R92" s="18">
        <v>0</v>
      </c>
    </row>
    <row r="93" spans="1:18" x14ac:dyDescent="0.2">
      <c r="A93" s="474"/>
      <c r="B93" s="62" t="s">
        <v>80</v>
      </c>
      <c r="C93" s="3" t="s">
        <v>108</v>
      </c>
      <c r="D93" s="387">
        <f t="shared" si="2"/>
        <v>18</v>
      </c>
      <c r="E93" s="388"/>
      <c r="F93" s="544" t="s">
        <v>49</v>
      </c>
      <c r="G93" s="545"/>
      <c r="H93" s="545"/>
      <c r="I93" s="545"/>
      <c r="J93" s="545"/>
      <c r="K93" s="545"/>
      <c r="L93" s="545"/>
      <c r="M93" s="545"/>
      <c r="N93" s="545"/>
      <c r="O93" s="545"/>
      <c r="P93" s="545"/>
      <c r="Q93" s="546"/>
      <c r="R93" s="18">
        <v>0</v>
      </c>
    </row>
    <row r="94" spans="1:18" x14ac:dyDescent="0.2">
      <c r="A94" s="474"/>
      <c r="B94" s="62" t="s">
        <v>81</v>
      </c>
      <c r="C94" s="3" t="s">
        <v>109</v>
      </c>
      <c r="D94" s="387">
        <f t="shared" si="2"/>
        <v>19</v>
      </c>
      <c r="E94" s="388"/>
      <c r="F94" s="547" t="s">
        <v>110</v>
      </c>
      <c r="G94" s="548"/>
      <c r="H94" s="548"/>
      <c r="I94" s="548"/>
      <c r="J94" s="548"/>
      <c r="K94" s="548"/>
      <c r="L94" s="548"/>
      <c r="M94" s="548"/>
      <c r="N94" s="548"/>
      <c r="O94" s="548"/>
      <c r="P94" s="548"/>
      <c r="Q94" s="549"/>
      <c r="R94" s="18">
        <v>0</v>
      </c>
    </row>
    <row r="95" spans="1:18" ht="13.5" thickBot="1" x14ac:dyDescent="0.25">
      <c r="A95" s="474"/>
      <c r="B95" s="63" t="s">
        <v>82</v>
      </c>
      <c r="C95" s="19">
        <v>768301</v>
      </c>
      <c r="D95" s="656">
        <f>D94+1</f>
        <v>20</v>
      </c>
      <c r="E95" s="637"/>
      <c r="F95" s="538" t="s">
        <v>111</v>
      </c>
      <c r="G95" s="539"/>
      <c r="H95" s="539"/>
      <c r="I95" s="539"/>
      <c r="J95" s="539"/>
      <c r="K95" s="539"/>
      <c r="L95" s="539"/>
      <c r="M95" s="539"/>
      <c r="N95" s="539"/>
      <c r="O95" s="539"/>
      <c r="P95" s="539"/>
      <c r="Q95" s="540"/>
      <c r="R95" s="20">
        <v>0</v>
      </c>
    </row>
    <row r="96" spans="1:18" ht="18.75" customHeight="1" thickBot="1" x14ac:dyDescent="0.25">
      <c r="A96" s="475"/>
      <c r="B96" s="395" t="s">
        <v>139</v>
      </c>
      <c r="C96" s="395"/>
      <c r="D96" s="395"/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Q96" s="396"/>
      <c r="R96" s="55">
        <f>SUM(R74:R95)</f>
        <v>0</v>
      </c>
    </row>
    <row r="97" spans="1:18" ht="13.5" customHeight="1" thickBot="1" x14ac:dyDescent="0.25">
      <c r="A97" s="510" t="s">
        <v>162</v>
      </c>
      <c r="B97" s="512" t="s">
        <v>161</v>
      </c>
      <c r="C97" s="515">
        <v>772952</v>
      </c>
      <c r="D97" s="650" t="s">
        <v>125</v>
      </c>
      <c r="E97" s="651"/>
      <c r="F97" s="524" t="s">
        <v>171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6"/>
      <c r="R97" s="57"/>
    </row>
    <row r="98" spans="1:18" ht="12.75" hidden="1" customHeight="1" x14ac:dyDescent="0.2">
      <c r="A98" s="511"/>
      <c r="B98" s="513"/>
      <c r="C98" s="516"/>
      <c r="D98" s="652"/>
      <c r="E98" s="653"/>
      <c r="F98" s="527"/>
      <c r="G98" s="528"/>
      <c r="H98" s="528"/>
      <c r="I98" s="528"/>
      <c r="J98" s="528"/>
      <c r="K98" s="528"/>
      <c r="L98" s="528"/>
      <c r="M98" s="528"/>
      <c r="N98" s="528"/>
      <c r="O98" s="528"/>
      <c r="P98" s="528"/>
      <c r="Q98" s="529"/>
      <c r="R98" s="21">
        <v>0</v>
      </c>
    </row>
    <row r="99" spans="1:18" ht="13.5" customHeight="1" thickBot="1" x14ac:dyDescent="0.25">
      <c r="A99" s="511"/>
      <c r="B99" s="513"/>
      <c r="C99" s="516"/>
      <c r="D99" s="652"/>
      <c r="E99" s="653"/>
      <c r="F99" s="530"/>
      <c r="G99" s="531"/>
      <c r="H99" s="531"/>
      <c r="I99" s="531"/>
      <c r="J99" s="531"/>
      <c r="K99" s="531"/>
      <c r="L99" s="531"/>
      <c r="M99" s="531"/>
      <c r="N99" s="531"/>
      <c r="O99" s="531"/>
      <c r="P99" s="531"/>
      <c r="Q99" s="532"/>
      <c r="R99" s="57"/>
    </row>
    <row r="100" spans="1:18" ht="14.1" customHeight="1" thickBot="1" x14ac:dyDescent="0.25">
      <c r="A100" s="64">
        <f>SUM(R98:R100)</f>
        <v>0</v>
      </c>
      <c r="B100" s="514"/>
      <c r="C100" s="517"/>
      <c r="D100" s="654"/>
      <c r="E100" s="655"/>
      <c r="F100" s="541" t="s">
        <v>173</v>
      </c>
      <c r="G100" s="542"/>
      <c r="H100" s="542"/>
      <c r="I100" s="542"/>
      <c r="J100" s="542"/>
      <c r="K100" s="542"/>
      <c r="L100" s="542"/>
      <c r="M100" s="542"/>
      <c r="N100" s="542"/>
      <c r="O100" s="542"/>
      <c r="P100" s="542"/>
      <c r="Q100" s="543"/>
      <c r="R100" s="110">
        <f>'Project Subcontractor Budgets'!G55</f>
        <v>0</v>
      </c>
    </row>
    <row r="101" spans="1:18" ht="12.75" customHeight="1" thickBot="1" x14ac:dyDescent="0.25">
      <c r="A101" s="510" t="s">
        <v>163</v>
      </c>
      <c r="B101" s="512" t="s">
        <v>160</v>
      </c>
      <c r="C101" s="515">
        <v>772951</v>
      </c>
      <c r="D101" s="518" t="s">
        <v>248</v>
      </c>
      <c r="E101" s="519"/>
      <c r="F101" s="524" t="s">
        <v>171</v>
      </c>
      <c r="G101" s="525"/>
      <c r="H101" s="525"/>
      <c r="I101" s="525"/>
      <c r="J101" s="525"/>
      <c r="K101" s="525"/>
      <c r="L101" s="525"/>
      <c r="M101" s="525"/>
      <c r="N101" s="525"/>
      <c r="O101" s="525"/>
      <c r="P101" s="525"/>
      <c r="Q101" s="526"/>
      <c r="R101" s="57"/>
    </row>
    <row r="102" spans="1:18" ht="12.75" hidden="1" customHeight="1" x14ac:dyDescent="0.2">
      <c r="A102" s="511"/>
      <c r="B102" s="513"/>
      <c r="C102" s="516"/>
      <c r="D102" s="520"/>
      <c r="E102" s="521"/>
      <c r="F102" s="527"/>
      <c r="G102" s="528"/>
      <c r="H102" s="528"/>
      <c r="I102" s="528"/>
      <c r="J102" s="528"/>
      <c r="K102" s="528"/>
      <c r="L102" s="528"/>
      <c r="M102" s="528"/>
      <c r="N102" s="528"/>
      <c r="O102" s="528"/>
      <c r="P102" s="528"/>
      <c r="Q102" s="529"/>
      <c r="R102" s="21">
        <v>0</v>
      </c>
    </row>
    <row r="103" spans="1:18" ht="13.5" thickBot="1" x14ac:dyDescent="0.25">
      <c r="A103" s="511"/>
      <c r="B103" s="513"/>
      <c r="C103" s="516"/>
      <c r="D103" s="520"/>
      <c r="E103" s="521"/>
      <c r="F103" s="530"/>
      <c r="G103" s="531"/>
      <c r="H103" s="531"/>
      <c r="I103" s="531"/>
      <c r="J103" s="531"/>
      <c r="K103" s="531"/>
      <c r="L103" s="531"/>
      <c r="M103" s="531"/>
      <c r="N103" s="531"/>
      <c r="O103" s="531"/>
      <c r="P103" s="531"/>
      <c r="Q103" s="532"/>
      <c r="R103" s="57"/>
    </row>
    <row r="104" spans="1:18" ht="14.1" customHeight="1" thickBot="1" x14ac:dyDescent="0.25">
      <c r="A104" s="40">
        <f>SUM(R102:R104)</f>
        <v>0</v>
      </c>
      <c r="B104" s="514"/>
      <c r="C104" s="517"/>
      <c r="D104" s="522"/>
      <c r="E104" s="523"/>
      <c r="F104" s="533" t="s">
        <v>172</v>
      </c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535"/>
      <c r="R104" s="110">
        <f>'Project Subcontractor Budgets'!G54</f>
        <v>0</v>
      </c>
    </row>
    <row r="105" spans="1:18" ht="15" customHeight="1" thickBot="1" x14ac:dyDescent="0.25">
      <c r="A105" s="39" t="s">
        <v>68</v>
      </c>
      <c r="B105" s="38" t="s">
        <v>85</v>
      </c>
      <c r="C105" s="24" t="s">
        <v>60</v>
      </c>
      <c r="D105" s="497">
        <v>23</v>
      </c>
      <c r="E105" s="498"/>
      <c r="F105" s="499" t="s">
        <v>112</v>
      </c>
      <c r="G105" s="500"/>
      <c r="H105" s="500"/>
      <c r="I105" s="500"/>
      <c r="J105" s="500"/>
      <c r="K105" s="500"/>
      <c r="L105" s="500"/>
      <c r="M105" s="500"/>
      <c r="N105" s="500"/>
      <c r="O105" s="500"/>
      <c r="P105" s="500"/>
      <c r="Q105" s="501"/>
      <c r="R105" s="25">
        <f>SUM('Proposal Budget Year 4'!R105*1.03)</f>
        <v>0</v>
      </c>
    </row>
    <row r="106" spans="1:18" ht="11.25" customHeight="1" thickBot="1" x14ac:dyDescent="0.25">
      <c r="A106" s="40">
        <f>R105</f>
        <v>0</v>
      </c>
      <c r="B106" s="502"/>
      <c r="C106" s="502"/>
      <c r="D106" s="502"/>
      <c r="E106" s="502"/>
      <c r="F106" s="502"/>
      <c r="G106" s="502"/>
      <c r="H106" s="502"/>
      <c r="I106" s="502"/>
      <c r="J106" s="502"/>
      <c r="K106" s="502"/>
      <c r="L106" s="502"/>
      <c r="M106" s="502"/>
      <c r="N106" s="502"/>
      <c r="O106" s="502"/>
      <c r="P106" s="502"/>
      <c r="Q106" s="503"/>
      <c r="R106" s="70"/>
    </row>
    <row r="107" spans="1:18" ht="12" customHeight="1" thickBot="1" x14ac:dyDescent="0.25">
      <c r="A107" s="504"/>
      <c r="B107" s="505"/>
      <c r="C107" s="406" t="s">
        <v>122</v>
      </c>
      <c r="D107" s="407"/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Q107" s="409"/>
      <c r="R107" s="70"/>
    </row>
    <row r="108" spans="1:18" ht="13.5" customHeight="1" thickBot="1" x14ac:dyDescent="0.25">
      <c r="A108" s="506"/>
      <c r="B108" s="507"/>
      <c r="C108" s="508" t="s">
        <v>134</v>
      </c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8"/>
      <c r="P108" s="408"/>
      <c r="Q108" s="509"/>
      <c r="R108" s="71"/>
    </row>
    <row r="109" spans="1:18" ht="12.75" customHeight="1" x14ac:dyDescent="0.2">
      <c r="A109" s="490" t="s">
        <v>230</v>
      </c>
      <c r="B109" s="65" t="s">
        <v>86</v>
      </c>
      <c r="C109" s="29" t="s">
        <v>113</v>
      </c>
      <c r="D109" s="492">
        <v>24</v>
      </c>
      <c r="E109" s="493"/>
      <c r="F109" s="494" t="s">
        <v>30</v>
      </c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6"/>
      <c r="R109" s="30">
        <v>0</v>
      </c>
    </row>
    <row r="110" spans="1:18" x14ac:dyDescent="0.2">
      <c r="A110" s="491"/>
      <c r="B110" s="66" t="s">
        <v>87</v>
      </c>
      <c r="C110" s="26" t="s">
        <v>114</v>
      </c>
      <c r="D110" s="387">
        <f t="shared" ref="D110:D123" si="3">D109+1</f>
        <v>25</v>
      </c>
      <c r="E110" s="388"/>
      <c r="F110" s="389" t="s">
        <v>31</v>
      </c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476"/>
      <c r="R110" s="21">
        <v>0</v>
      </c>
    </row>
    <row r="111" spans="1:18" x14ac:dyDescent="0.2">
      <c r="A111" s="491"/>
      <c r="B111" s="66" t="s">
        <v>88</v>
      </c>
      <c r="C111" s="26" t="s">
        <v>115</v>
      </c>
      <c r="D111" s="387">
        <f t="shared" si="3"/>
        <v>26</v>
      </c>
      <c r="E111" s="388"/>
      <c r="F111" s="389" t="s">
        <v>32</v>
      </c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476"/>
      <c r="R111" s="21">
        <v>0</v>
      </c>
    </row>
    <row r="112" spans="1:18" x14ac:dyDescent="0.2">
      <c r="A112" s="491"/>
      <c r="B112" s="66" t="s">
        <v>89</v>
      </c>
      <c r="C112" s="27">
        <v>711171</v>
      </c>
      <c r="D112" s="387">
        <f t="shared" si="3"/>
        <v>27</v>
      </c>
      <c r="E112" s="388"/>
      <c r="F112" s="487" t="s">
        <v>33</v>
      </c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9"/>
      <c r="R112" s="21">
        <v>0</v>
      </c>
    </row>
    <row r="113" spans="1:18" x14ac:dyDescent="0.2">
      <c r="A113" s="491"/>
      <c r="B113" s="66" t="s">
        <v>90</v>
      </c>
      <c r="C113" s="26" t="s">
        <v>116</v>
      </c>
      <c r="D113" s="387">
        <f t="shared" si="3"/>
        <v>28</v>
      </c>
      <c r="E113" s="388"/>
      <c r="F113" s="389" t="s">
        <v>34</v>
      </c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476"/>
      <c r="R113" s="21">
        <v>0</v>
      </c>
    </row>
    <row r="114" spans="1:18" x14ac:dyDescent="0.2">
      <c r="A114" s="491"/>
      <c r="B114" s="66" t="s">
        <v>91</v>
      </c>
      <c r="C114" s="27">
        <v>773821</v>
      </c>
      <c r="D114" s="387">
        <f t="shared" si="3"/>
        <v>29</v>
      </c>
      <c r="E114" s="388"/>
      <c r="F114" s="477" t="s">
        <v>35</v>
      </c>
      <c r="G114" s="478"/>
      <c r="H114" s="478"/>
      <c r="I114" s="478"/>
      <c r="J114" s="478"/>
      <c r="K114" s="478"/>
      <c r="L114" s="478"/>
      <c r="M114" s="478"/>
      <c r="N114" s="478"/>
      <c r="O114" s="478"/>
      <c r="P114" s="478"/>
      <c r="Q114" s="479"/>
      <c r="R114" s="21">
        <v>0</v>
      </c>
    </row>
    <row r="115" spans="1:18" x14ac:dyDescent="0.2">
      <c r="A115" s="491"/>
      <c r="B115" s="66" t="s">
        <v>249</v>
      </c>
      <c r="C115" s="27">
        <v>773810</v>
      </c>
      <c r="D115" s="387">
        <f>D114+1</f>
        <v>30</v>
      </c>
      <c r="E115" s="388"/>
      <c r="F115" s="389" t="s">
        <v>251</v>
      </c>
      <c r="G115" s="478"/>
      <c r="H115" s="478"/>
      <c r="I115" s="478"/>
      <c r="J115" s="478"/>
      <c r="K115" s="478"/>
      <c r="L115" s="478"/>
      <c r="M115" s="478"/>
      <c r="N115" s="478"/>
      <c r="O115" s="478"/>
      <c r="P115" s="478"/>
      <c r="Q115" s="479"/>
      <c r="R115" s="21">
        <v>0</v>
      </c>
    </row>
    <row r="116" spans="1:18" x14ac:dyDescent="0.2">
      <c r="A116" s="491"/>
      <c r="B116" s="66" t="s">
        <v>92</v>
      </c>
      <c r="C116" s="27">
        <v>773801</v>
      </c>
      <c r="D116" s="387">
        <f>D115+1</f>
        <v>31</v>
      </c>
      <c r="E116" s="388"/>
      <c r="F116" s="389" t="s">
        <v>36</v>
      </c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476"/>
      <c r="R116" s="21">
        <v>0</v>
      </c>
    </row>
    <row r="117" spans="1:18" x14ac:dyDescent="0.2">
      <c r="A117" s="491"/>
      <c r="B117" s="66" t="s">
        <v>93</v>
      </c>
      <c r="C117" s="27">
        <v>711196</v>
      </c>
      <c r="D117" s="387">
        <f t="shared" si="3"/>
        <v>32</v>
      </c>
      <c r="E117" s="388"/>
      <c r="F117" s="487" t="s">
        <v>39</v>
      </c>
      <c r="G117" s="488"/>
      <c r="H117" s="488"/>
      <c r="I117" s="488"/>
      <c r="J117" s="488"/>
      <c r="K117" s="488"/>
      <c r="L117" s="488"/>
      <c r="M117" s="488"/>
      <c r="N117" s="488"/>
      <c r="O117" s="488"/>
      <c r="P117" s="488"/>
      <c r="Q117" s="489"/>
      <c r="R117" s="21">
        <v>0</v>
      </c>
    </row>
    <row r="118" spans="1:18" x14ac:dyDescent="0.2">
      <c r="A118" s="491"/>
      <c r="B118" s="66" t="s">
        <v>94</v>
      </c>
      <c r="C118" s="26" t="s">
        <v>117</v>
      </c>
      <c r="D118" s="387">
        <f t="shared" si="3"/>
        <v>33</v>
      </c>
      <c r="E118" s="388"/>
      <c r="F118" s="477" t="s">
        <v>41</v>
      </c>
      <c r="G118" s="478"/>
      <c r="H118" s="478"/>
      <c r="I118" s="478"/>
      <c r="J118" s="478"/>
      <c r="K118" s="478"/>
      <c r="L118" s="478"/>
      <c r="M118" s="478"/>
      <c r="N118" s="478"/>
      <c r="O118" s="478"/>
      <c r="P118" s="478"/>
      <c r="Q118" s="479"/>
      <c r="R118" s="21">
        <v>0</v>
      </c>
    </row>
    <row r="119" spans="1:18" x14ac:dyDescent="0.2">
      <c r="A119" s="474">
        <f>R124</f>
        <v>0</v>
      </c>
      <c r="B119" s="66" t="s">
        <v>95</v>
      </c>
      <c r="C119" s="26" t="s">
        <v>118</v>
      </c>
      <c r="D119" s="387">
        <f t="shared" si="3"/>
        <v>34</v>
      </c>
      <c r="E119" s="388"/>
      <c r="F119" s="389" t="s">
        <v>43</v>
      </c>
      <c r="G119" s="390"/>
      <c r="H119" s="390"/>
      <c r="I119" s="390"/>
      <c r="J119" s="390"/>
      <c r="K119" s="390"/>
      <c r="L119" s="390"/>
      <c r="M119" s="390"/>
      <c r="N119" s="390"/>
      <c r="O119" s="390"/>
      <c r="P119" s="390"/>
      <c r="Q119" s="476"/>
      <c r="R119" s="21">
        <v>0</v>
      </c>
    </row>
    <row r="120" spans="1:18" x14ac:dyDescent="0.2">
      <c r="A120" s="474"/>
      <c r="B120" s="66" t="s">
        <v>96</v>
      </c>
      <c r="C120" s="26" t="s">
        <v>119</v>
      </c>
      <c r="D120" s="387">
        <f t="shared" si="3"/>
        <v>35</v>
      </c>
      <c r="E120" s="388"/>
      <c r="F120" s="477" t="s">
        <v>250</v>
      </c>
      <c r="G120" s="478"/>
      <c r="H120" s="478"/>
      <c r="I120" s="478"/>
      <c r="J120" s="478"/>
      <c r="K120" s="478"/>
      <c r="L120" s="478"/>
      <c r="M120" s="478"/>
      <c r="N120" s="478"/>
      <c r="O120" s="478"/>
      <c r="P120" s="478"/>
      <c r="Q120" s="479"/>
      <c r="R120" s="21">
        <v>0</v>
      </c>
    </row>
    <row r="121" spans="1:18" x14ac:dyDescent="0.2">
      <c r="A121" s="474"/>
      <c r="B121" s="66" t="s">
        <v>97</v>
      </c>
      <c r="C121" s="26" t="s">
        <v>120</v>
      </c>
      <c r="D121" s="387">
        <f t="shared" si="3"/>
        <v>36</v>
      </c>
      <c r="E121" s="388"/>
      <c r="F121" s="477" t="s">
        <v>9</v>
      </c>
      <c r="G121" s="478"/>
      <c r="H121" s="478"/>
      <c r="I121" s="478"/>
      <c r="J121" s="478"/>
      <c r="K121" s="478"/>
      <c r="L121" s="478"/>
      <c r="M121" s="478"/>
      <c r="N121" s="478"/>
      <c r="O121" s="478"/>
      <c r="P121" s="478"/>
      <c r="Q121" s="479"/>
      <c r="R121" s="21">
        <v>0</v>
      </c>
    </row>
    <row r="122" spans="1:18" x14ac:dyDescent="0.2">
      <c r="A122" s="474"/>
      <c r="B122" s="66" t="s">
        <v>98</v>
      </c>
      <c r="C122" s="27">
        <v>711440</v>
      </c>
      <c r="D122" s="387">
        <f t="shared" si="3"/>
        <v>37</v>
      </c>
      <c r="E122" s="388"/>
      <c r="F122" s="480" t="s">
        <v>121</v>
      </c>
      <c r="G122" s="481"/>
      <c r="H122" s="481"/>
      <c r="I122" s="481"/>
      <c r="J122" s="481"/>
      <c r="K122" s="481"/>
      <c r="L122" s="481"/>
      <c r="M122" s="481"/>
      <c r="N122" s="481"/>
      <c r="O122" s="481"/>
      <c r="P122" s="481"/>
      <c r="Q122" s="482"/>
      <c r="R122" s="21">
        <v>0</v>
      </c>
    </row>
    <row r="123" spans="1:18" ht="13.5" thickBot="1" x14ac:dyDescent="0.25">
      <c r="A123" s="474"/>
      <c r="B123" s="42" t="s">
        <v>124</v>
      </c>
      <c r="C123" s="28" t="s">
        <v>62</v>
      </c>
      <c r="D123" s="387">
        <f t="shared" si="3"/>
        <v>38</v>
      </c>
      <c r="E123" s="388"/>
      <c r="F123" s="483" t="s">
        <v>50</v>
      </c>
      <c r="G123" s="484"/>
      <c r="H123" s="484"/>
      <c r="I123" s="484"/>
      <c r="J123" s="484"/>
      <c r="K123" s="484"/>
      <c r="L123" s="484"/>
      <c r="M123" s="484"/>
      <c r="N123" s="484"/>
      <c r="O123" s="484"/>
      <c r="P123" s="484"/>
      <c r="Q123" s="485"/>
      <c r="R123" s="22">
        <v>0</v>
      </c>
    </row>
    <row r="124" spans="1:18" ht="15" customHeight="1" thickBot="1" x14ac:dyDescent="0.25">
      <c r="A124" s="475"/>
      <c r="B124" s="395" t="s">
        <v>138</v>
      </c>
      <c r="C124" s="395"/>
      <c r="D124" s="395"/>
      <c r="E124" s="395"/>
      <c r="F124" s="395"/>
      <c r="G124" s="395"/>
      <c r="H124" s="395"/>
      <c r="I124" s="395"/>
      <c r="J124" s="395"/>
      <c r="K124" s="395"/>
      <c r="L124" s="395"/>
      <c r="M124" s="395"/>
      <c r="N124" s="395"/>
      <c r="O124" s="395"/>
      <c r="P124" s="395"/>
      <c r="Q124" s="486"/>
      <c r="R124" s="54">
        <f>SUM(R109:R123)</f>
        <v>0</v>
      </c>
    </row>
    <row r="125" spans="1:18" s="178" customFormat="1" ht="20.25" customHeight="1" thickBot="1" x14ac:dyDescent="0.25">
      <c r="A125" s="444" t="s">
        <v>231</v>
      </c>
      <c r="B125" s="447" t="s">
        <v>147</v>
      </c>
      <c r="C125" s="447"/>
      <c r="D125" s="447"/>
      <c r="E125" s="447"/>
      <c r="F125" s="447"/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7"/>
      <c r="R125" s="448"/>
    </row>
    <row r="126" spans="1:18" ht="13.5" thickBot="1" x14ac:dyDescent="0.25">
      <c r="A126" s="449"/>
      <c r="B126" s="450" t="s">
        <v>99</v>
      </c>
      <c r="C126" s="452" t="s">
        <v>29</v>
      </c>
      <c r="D126" s="455" t="s">
        <v>243</v>
      </c>
      <c r="E126" s="455"/>
      <c r="F126" s="455"/>
      <c r="G126" s="455"/>
      <c r="H126" s="455"/>
      <c r="I126" s="455"/>
      <c r="J126" s="455"/>
      <c r="K126" s="455"/>
      <c r="L126" s="455"/>
      <c r="M126" s="455"/>
      <c r="N126" s="455"/>
      <c r="O126" s="456"/>
      <c r="P126" s="456"/>
      <c r="Q126" s="457"/>
      <c r="R126" s="58"/>
    </row>
    <row r="127" spans="1:18" x14ac:dyDescent="0.2">
      <c r="A127" s="449"/>
      <c r="B127" s="451"/>
      <c r="C127" s="453"/>
      <c r="D127" s="461" t="s">
        <v>53</v>
      </c>
      <c r="E127" s="462"/>
      <c r="F127" s="463"/>
      <c r="G127" s="463"/>
      <c r="H127" s="463"/>
      <c r="I127" s="463"/>
      <c r="J127" s="463"/>
      <c r="K127" s="463"/>
      <c r="L127" s="463"/>
      <c r="M127" s="463"/>
      <c r="N127" s="464"/>
      <c r="O127" s="465"/>
      <c r="P127" s="466"/>
      <c r="Q127" s="467"/>
      <c r="R127" s="59"/>
    </row>
    <row r="128" spans="1:18" x14ac:dyDescent="0.2">
      <c r="A128" s="449"/>
      <c r="B128" s="451"/>
      <c r="C128" s="453"/>
      <c r="D128" s="468" t="s">
        <v>6</v>
      </c>
      <c r="E128" s="469"/>
      <c r="F128" s="470"/>
      <c r="G128" s="470"/>
      <c r="H128" s="470"/>
      <c r="I128" s="470"/>
      <c r="J128" s="470"/>
      <c r="K128" s="470"/>
      <c r="L128" s="470"/>
      <c r="M128" s="470"/>
      <c r="N128" s="471"/>
      <c r="O128" s="472" t="s">
        <v>144</v>
      </c>
      <c r="P128" s="472"/>
      <c r="Q128" s="473"/>
      <c r="R128" s="75">
        <v>0</v>
      </c>
    </row>
    <row r="129" spans="1:18" ht="13.5" thickBot="1" x14ac:dyDescent="0.25">
      <c r="A129" s="67">
        <f>R128</f>
        <v>0</v>
      </c>
      <c r="B129" s="621"/>
      <c r="C129" s="454"/>
      <c r="D129" s="437" t="s">
        <v>8</v>
      </c>
      <c r="E129" s="438"/>
      <c r="F129" s="439"/>
      <c r="G129" s="439"/>
      <c r="H129" s="439"/>
      <c r="I129" s="439"/>
      <c r="J129" s="439"/>
      <c r="K129" s="439"/>
      <c r="L129" s="439"/>
      <c r="M129" s="439"/>
      <c r="N129" s="440"/>
      <c r="O129" s="441"/>
      <c r="P129" s="442"/>
      <c r="Q129" s="443"/>
      <c r="R129" s="60"/>
    </row>
    <row r="130" spans="1:18" s="179" customFormat="1" ht="16.5" customHeight="1" thickBot="1" x14ac:dyDescent="0.25">
      <c r="A130" s="619" t="s">
        <v>143</v>
      </c>
      <c r="B130" s="394"/>
      <c r="C130" s="394"/>
      <c r="D130" s="394"/>
      <c r="E130" s="394"/>
      <c r="F130" s="394"/>
      <c r="G130" s="394"/>
      <c r="H130" s="394"/>
      <c r="I130" s="394"/>
      <c r="J130" s="394"/>
      <c r="K130" s="394"/>
      <c r="L130" s="394"/>
      <c r="M130" s="394"/>
      <c r="N130" s="394"/>
      <c r="O130" s="394"/>
      <c r="P130" s="394"/>
      <c r="Q130" s="620"/>
      <c r="R130" s="53">
        <f>(R72+R96+R124+R128) + SUM(R100:R105)</f>
        <v>0</v>
      </c>
    </row>
    <row r="131" spans="1:18" s="178" customFormat="1" ht="15.75" customHeight="1" thickBot="1" x14ac:dyDescent="0.25">
      <c r="A131" s="444" t="s">
        <v>69</v>
      </c>
      <c r="B131" s="446" t="s">
        <v>145</v>
      </c>
      <c r="C131" s="447"/>
      <c r="D131" s="447"/>
      <c r="E131" s="447"/>
      <c r="F131" s="447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8"/>
    </row>
    <row r="132" spans="1:18" ht="15" customHeight="1" thickBot="1" x14ac:dyDescent="0.25">
      <c r="A132" s="449"/>
      <c r="B132" s="403" t="s">
        <v>100</v>
      </c>
      <c r="C132" s="452">
        <v>757003</v>
      </c>
      <c r="D132" s="428" t="s">
        <v>123</v>
      </c>
      <c r="E132" s="429"/>
      <c r="F132" s="430"/>
      <c r="G132" s="459">
        <f>'Project Budget Overview'!D11</f>
        <v>0</v>
      </c>
      <c r="H132" s="460"/>
      <c r="I132" s="618" t="s">
        <v>17</v>
      </c>
      <c r="J132" s="426"/>
      <c r="K132" s="426"/>
      <c r="L132" s="426"/>
      <c r="M132" s="426"/>
      <c r="N132" s="426"/>
      <c r="O132" s="426"/>
      <c r="P132" s="426"/>
      <c r="Q132" s="427"/>
      <c r="R132" s="45">
        <f>R130</f>
        <v>0</v>
      </c>
    </row>
    <row r="133" spans="1:18" ht="15" customHeight="1" thickBot="1" x14ac:dyDescent="0.25">
      <c r="A133" s="449"/>
      <c r="B133" s="458"/>
      <c r="C133" s="454"/>
      <c r="D133" s="428" t="s">
        <v>156</v>
      </c>
      <c r="E133" s="429"/>
      <c r="F133" s="430"/>
      <c r="G133" s="431">
        <f>'Project Budget Overview'!D10</f>
        <v>0</v>
      </c>
      <c r="H133" s="432"/>
      <c r="I133" s="432"/>
      <c r="J133" s="433"/>
      <c r="K133" s="434" t="s">
        <v>157</v>
      </c>
      <c r="L133" s="435"/>
      <c r="M133" s="435"/>
      <c r="N133" s="435"/>
      <c r="O133" s="435"/>
      <c r="P133" s="435"/>
      <c r="Q133" s="436"/>
      <c r="R133" s="157">
        <f>R132*G132</f>
        <v>0</v>
      </c>
    </row>
    <row r="134" spans="1:18" ht="13.5" hidden="1" thickBot="1" x14ac:dyDescent="0.25">
      <c r="A134" s="98"/>
      <c r="B134" s="99"/>
      <c r="C134" s="100"/>
      <c r="D134" s="4"/>
      <c r="E134" s="4"/>
      <c r="F134" s="1"/>
      <c r="G134" s="1"/>
      <c r="H134" s="1"/>
      <c r="I134" s="1"/>
      <c r="J134" s="642"/>
      <c r="K134" s="642"/>
      <c r="L134" s="105"/>
      <c r="M134" s="643"/>
      <c r="N134" s="643"/>
      <c r="O134" s="1"/>
      <c r="P134" s="1"/>
      <c r="Q134" s="41"/>
      <c r="R134" s="46"/>
    </row>
    <row r="135" spans="1:18" ht="13.5" hidden="1" thickBot="1" x14ac:dyDescent="0.25">
      <c r="A135" s="101">
        <f>R136</f>
        <v>0</v>
      </c>
      <c r="B135" s="99"/>
      <c r="C135" s="100"/>
      <c r="D135" s="1"/>
      <c r="E135" s="1"/>
      <c r="F135" s="1"/>
      <c r="G135" s="1"/>
      <c r="H135" s="1"/>
      <c r="I135" s="1"/>
      <c r="J135" s="642"/>
      <c r="K135" s="642"/>
      <c r="L135" s="105"/>
      <c r="M135" s="643"/>
      <c r="N135" s="643"/>
      <c r="O135" s="1"/>
      <c r="P135" s="106"/>
      <c r="Q135" s="107"/>
      <c r="R135" s="102"/>
    </row>
    <row r="136" spans="1:18" ht="13.5" thickBot="1" x14ac:dyDescent="0.25">
      <c r="A136" s="76">
        <f>R136</f>
        <v>0</v>
      </c>
      <c r="B136" s="397" t="s">
        <v>141</v>
      </c>
      <c r="C136" s="395"/>
      <c r="D136" s="395"/>
      <c r="E136" s="395"/>
      <c r="F136" s="395"/>
      <c r="G136" s="395"/>
      <c r="H136" s="395"/>
      <c r="I136" s="395"/>
      <c r="J136" s="395"/>
      <c r="K136" s="395"/>
      <c r="L136" s="395"/>
      <c r="M136" s="395"/>
      <c r="N136" s="395"/>
      <c r="O136" s="395"/>
      <c r="P136" s="395"/>
      <c r="Q136" s="396"/>
      <c r="R136" s="103">
        <f>R133</f>
        <v>0</v>
      </c>
    </row>
    <row r="137" spans="1:18" s="178" customFormat="1" ht="13.5" thickBot="1" x14ac:dyDescent="0.25">
      <c r="A137" s="44"/>
      <c r="B137" s="421" t="s">
        <v>146</v>
      </c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3"/>
      <c r="R137" s="52">
        <f>SUM(R130,R136)</f>
        <v>0</v>
      </c>
    </row>
  </sheetData>
  <mergeCells count="221">
    <mergeCell ref="D52:K52"/>
    <mergeCell ref="D54:K54"/>
    <mergeCell ref="D69:Q69"/>
    <mergeCell ref="F115:Q115"/>
    <mergeCell ref="B72:Q72"/>
    <mergeCell ref="B60:Q60"/>
    <mergeCell ref="B61:Q61"/>
    <mergeCell ref="B62:B68"/>
    <mergeCell ref="D62:R62"/>
    <mergeCell ref="D63:E63"/>
    <mergeCell ref="G63:Q63"/>
    <mergeCell ref="D64:E64"/>
    <mergeCell ref="G64:Q64"/>
    <mergeCell ref="D65:E65"/>
    <mergeCell ref="G65:Q65"/>
    <mergeCell ref="D66:E66"/>
    <mergeCell ref="G66:Q66"/>
    <mergeCell ref="D67:E67"/>
    <mergeCell ref="G68:Q68"/>
    <mergeCell ref="C68:E68"/>
    <mergeCell ref="B82:B86"/>
    <mergeCell ref="F78:Q78"/>
    <mergeCell ref="F79:Q79"/>
    <mergeCell ref="D77:E77"/>
    <mergeCell ref="A73:A88"/>
    <mergeCell ref="G5:R5"/>
    <mergeCell ref="G6:J6"/>
    <mergeCell ref="G8:J8"/>
    <mergeCell ref="G10:J10"/>
    <mergeCell ref="G12:J12"/>
    <mergeCell ref="G14:J14"/>
    <mergeCell ref="G16:J16"/>
    <mergeCell ref="D86:E86"/>
    <mergeCell ref="G47:J47"/>
    <mergeCell ref="G49:J49"/>
    <mergeCell ref="G51:J51"/>
    <mergeCell ref="G53:J53"/>
    <mergeCell ref="B59:D59"/>
    <mergeCell ref="G18:J18"/>
    <mergeCell ref="G20:J20"/>
    <mergeCell ref="G22:J22"/>
    <mergeCell ref="C84:C85"/>
    <mergeCell ref="D88:E88"/>
    <mergeCell ref="G36:J36"/>
    <mergeCell ref="G38:J38"/>
    <mergeCell ref="G40:J40"/>
    <mergeCell ref="D48:K48"/>
    <mergeCell ref="D58:K58"/>
    <mergeCell ref="F117:Q117"/>
    <mergeCell ref="F118:Q118"/>
    <mergeCell ref="F105:Q105"/>
    <mergeCell ref="D116:E116"/>
    <mergeCell ref="D117:E117"/>
    <mergeCell ref="F119:Q119"/>
    <mergeCell ref="C108:Q108"/>
    <mergeCell ref="B124:Q124"/>
    <mergeCell ref="F93:Q93"/>
    <mergeCell ref="F94:Q94"/>
    <mergeCell ref="F95:Q95"/>
    <mergeCell ref="D118:E118"/>
    <mergeCell ref="D105:E105"/>
    <mergeCell ref="D94:E94"/>
    <mergeCell ref="D95:E95"/>
    <mergeCell ref="F97:Q99"/>
    <mergeCell ref="F101:Q103"/>
    <mergeCell ref="F104:Q104"/>
    <mergeCell ref="B106:Q106"/>
    <mergeCell ref="A107:B108"/>
    <mergeCell ref="C107:Q107"/>
    <mergeCell ref="A97:A99"/>
    <mergeCell ref="B97:B100"/>
    <mergeCell ref="D115:E115"/>
    <mergeCell ref="O129:Q129"/>
    <mergeCell ref="O127:Q127"/>
    <mergeCell ref="A119:A124"/>
    <mergeCell ref="D119:E119"/>
    <mergeCell ref="F122:Q122"/>
    <mergeCell ref="D127:E127"/>
    <mergeCell ref="F127:N127"/>
    <mergeCell ref="D128:E128"/>
    <mergeCell ref="F128:N128"/>
    <mergeCell ref="D129:E129"/>
    <mergeCell ref="F129:N129"/>
    <mergeCell ref="D121:E121"/>
    <mergeCell ref="F120:Q120"/>
    <mergeCell ref="F121:Q121"/>
    <mergeCell ref="D126:N126"/>
    <mergeCell ref="O126:Q126"/>
    <mergeCell ref="F123:Q123"/>
    <mergeCell ref="B137:Q137"/>
    <mergeCell ref="J134:K134"/>
    <mergeCell ref="M134:N134"/>
    <mergeCell ref="J135:K135"/>
    <mergeCell ref="M135:N135"/>
    <mergeCell ref="B136:Q136"/>
    <mergeCell ref="A109:A118"/>
    <mergeCell ref="D109:E109"/>
    <mergeCell ref="D110:E110"/>
    <mergeCell ref="D111:E111"/>
    <mergeCell ref="D112:E112"/>
    <mergeCell ref="D113:E113"/>
    <mergeCell ref="D114:E114"/>
    <mergeCell ref="D122:E122"/>
    <mergeCell ref="F109:Q109"/>
    <mergeCell ref="B131:R131"/>
    <mergeCell ref="G132:H132"/>
    <mergeCell ref="A131:A133"/>
    <mergeCell ref="C132:C133"/>
    <mergeCell ref="B132:B133"/>
    <mergeCell ref="D132:F132"/>
    <mergeCell ref="D133:F133"/>
    <mergeCell ref="G133:J133"/>
    <mergeCell ref="A125:A128"/>
    <mergeCell ref="K133:Q133"/>
    <mergeCell ref="I132:Q132"/>
    <mergeCell ref="C97:C100"/>
    <mergeCell ref="D97:E100"/>
    <mergeCell ref="A101:A103"/>
    <mergeCell ref="B101:B104"/>
    <mergeCell ref="C101:C104"/>
    <mergeCell ref="D101:E104"/>
    <mergeCell ref="B96:Q96"/>
    <mergeCell ref="A130:Q130"/>
    <mergeCell ref="D123:E123"/>
    <mergeCell ref="D120:E120"/>
    <mergeCell ref="F100:Q100"/>
    <mergeCell ref="B125:R125"/>
    <mergeCell ref="B126:B129"/>
    <mergeCell ref="C126:C129"/>
    <mergeCell ref="O128:Q128"/>
    <mergeCell ref="F110:Q110"/>
    <mergeCell ref="F111:Q111"/>
    <mergeCell ref="F112:Q112"/>
    <mergeCell ref="F113:Q113"/>
    <mergeCell ref="F114:Q114"/>
    <mergeCell ref="F116:Q116"/>
    <mergeCell ref="A89:A96"/>
    <mergeCell ref="D78:E78"/>
    <mergeCell ref="F76:Q76"/>
    <mergeCell ref="F77:Q77"/>
    <mergeCell ref="D82:E82"/>
    <mergeCell ref="D83:E83"/>
    <mergeCell ref="F82:Q82"/>
    <mergeCell ref="D90:E90"/>
    <mergeCell ref="D91:E91"/>
    <mergeCell ref="F84:Q84"/>
    <mergeCell ref="D84:E85"/>
    <mergeCell ref="D80:E80"/>
    <mergeCell ref="F80:Q80"/>
    <mergeCell ref="D92:E92"/>
    <mergeCell ref="D93:E93"/>
    <mergeCell ref="F91:Q91"/>
    <mergeCell ref="F92:Q92"/>
    <mergeCell ref="F86:Q86"/>
    <mergeCell ref="D81:E81"/>
    <mergeCell ref="F81:Q81"/>
    <mergeCell ref="F90:Q90"/>
    <mergeCell ref="F83:Q83"/>
    <mergeCell ref="D87:E87"/>
    <mergeCell ref="F87:Q87"/>
    <mergeCell ref="G85:Q85"/>
    <mergeCell ref="F88:Q88"/>
    <mergeCell ref="F89:Q89"/>
    <mergeCell ref="D89:E89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4:J4"/>
    <mergeCell ref="B77:B81"/>
    <mergeCell ref="D79:E79"/>
    <mergeCell ref="D7:K7"/>
    <mergeCell ref="D9:K9"/>
    <mergeCell ref="D11:K11"/>
    <mergeCell ref="D13:K13"/>
    <mergeCell ref="D15:K15"/>
    <mergeCell ref="D17:K17"/>
    <mergeCell ref="D19:K19"/>
    <mergeCell ref="D21:K21"/>
    <mergeCell ref="D23:K23"/>
    <mergeCell ref="D25:K25"/>
    <mergeCell ref="D27:K27"/>
    <mergeCell ref="D29:K29"/>
    <mergeCell ref="D73:R73"/>
    <mergeCell ref="D74:E74"/>
    <mergeCell ref="D75:E75"/>
    <mergeCell ref="D76:E76"/>
    <mergeCell ref="F74:Q74"/>
    <mergeCell ref="F75:Q75"/>
    <mergeCell ref="D46:R46"/>
    <mergeCell ref="C71:Q71"/>
    <mergeCell ref="D56:K56"/>
    <mergeCell ref="G42:J42"/>
    <mergeCell ref="G44:J44"/>
    <mergeCell ref="G55:J55"/>
    <mergeCell ref="G57:J57"/>
    <mergeCell ref="A6:A34"/>
    <mergeCell ref="B6:B54"/>
    <mergeCell ref="D37:K37"/>
    <mergeCell ref="D39:K39"/>
    <mergeCell ref="D41:K41"/>
    <mergeCell ref="D43:K43"/>
    <mergeCell ref="D45:K45"/>
    <mergeCell ref="G24:J24"/>
    <mergeCell ref="G26:J26"/>
    <mergeCell ref="G28:J28"/>
    <mergeCell ref="G30:J30"/>
    <mergeCell ref="G32:J32"/>
    <mergeCell ref="A35:A72"/>
    <mergeCell ref="G34:J34"/>
    <mergeCell ref="D31:K31"/>
    <mergeCell ref="D33:K33"/>
    <mergeCell ref="D35:K35"/>
    <mergeCell ref="B70:Q70"/>
    <mergeCell ref="G67:Q67"/>
    <mergeCell ref="D50:K50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>
    <Status xmlns="BFCE298E-4256-4550-836D-72BEC94BF4C6">Final</Status>
    <Owner xmlns="BFCE298E-4256-4550-836D-72BEC94BF4C6">
      <UserInfo xmlns="BFCE298E-4256-4550-836D-72BEC94BF4C6">
        <DisplayName xmlns="BFCE298E-4256-4550-836D-72BEC94BF4C6">Alfredo Hernandez</DisplayName>
        <AccountId xmlns="BFCE298E-4256-4550-836D-72BEC94BF4C6">140</AccountId>
        <AccountType xmlns="BFCE298E-4256-4550-836D-72BEC94BF4C6"/>
      </UserInfo>
    </Own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$Resources:pws,CType_PWS_Document(1);" ma:contentTypeID="0x0101008A98423170284BEEB635F43C3CF4E98B001FD685F6E4106140B391CCEDD6650DDF" ma:contentTypeVersion="2" ma:contentTypeDescription="" ma:contentTypeScope="" ma:versionID="64edf356460d8a732899fde272badba7">
  <xsd:schema xmlns:xsd="http://www.w3.org/2001/XMLSchema" xmlns:xs="http://www.w3.org/2001/XMLSchema" xmlns:p="http://schemas.microsoft.com/office/2006/metadata/properties" xmlns:ns2="BFCE298E-4256-4550-836D-72BEC94BF4C6" xmlns:ns3="32d29818-a325-49d3-b6eb-f44b68463d2a" targetNamespace="http://schemas.microsoft.com/office/2006/metadata/properties" ma:root="true" ma:fieldsID="cd5f0b5105c1817eabb9306fe36074f1" ns2:_="" ns3:_="">
    <xsd:import namespace="BFCE298E-4256-4550-836D-72BEC94BF4C6"/>
    <xsd:import namespace="32d29818-a325-49d3-b6eb-f44b68463d2a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E298E-4256-4550-836D-72BEC94BF4C6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29818-a325-49d3-b6eb-f44b68463d2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4F2E05-D7A7-441A-9D3C-40F2D49CAD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9D7E682-484F-4714-BE3B-8B17F8C4F377}">
  <ds:schemaRefs>
    <ds:schemaRef ds:uri="http://purl.org/dc/elements/1.1/"/>
    <ds:schemaRef ds:uri="http://schemas.microsoft.com/office/2006/metadata/properties"/>
    <ds:schemaRef ds:uri="32d29818-a325-49d3-b6eb-f44b68463d2a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FCE298E-4256-4550-836D-72BEC94BF4C6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892BBA-9E11-4E9E-9353-1DA4777F92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E298E-4256-4550-836D-72BEC94BF4C6"/>
    <ds:schemaRef ds:uri="32d29818-a325-49d3-b6eb-f44b68463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81505F-69DF-4A25-86F9-A85DE38F5532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D1230323-FDE0-491F-9395-EC9AF3328B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Project Budget Overview</vt:lpstr>
      <vt:lpstr>Valid Values and Workbook Info</vt:lpstr>
      <vt:lpstr>Project Subcontractor Budgets</vt:lpstr>
      <vt:lpstr>Participant Support Budget</vt:lpstr>
      <vt:lpstr>Proposal Budget Year 1</vt:lpstr>
      <vt:lpstr>Proposal Budget Year 2</vt:lpstr>
      <vt:lpstr>Proposal Budget Year 3</vt:lpstr>
      <vt:lpstr>Proposal Budget Year 4</vt:lpstr>
      <vt:lpstr>Proposal Budget Year 5</vt:lpstr>
      <vt:lpstr>Level 4 Summary By Year</vt:lpstr>
      <vt:lpstr>Level 3 Summary By Year</vt:lpstr>
      <vt:lpstr>'Level 3 Summary By Year'!Print_Area</vt:lpstr>
      <vt:lpstr>'Level 4 Summary By Year'!Print_Area</vt:lpstr>
      <vt:lpstr>'Project Subcontractor Budgets'!Print_Area</vt:lpstr>
      <vt:lpstr>'Proposal Budget Year 1'!Print_Area</vt:lpstr>
      <vt:lpstr>'Proposal Budget Year 2'!Print_Area</vt:lpstr>
      <vt:lpstr>'Proposal Budget Year 3'!Print_Area</vt:lpstr>
      <vt:lpstr>'Proposal Budget Year 4'!Print_Area</vt:lpstr>
      <vt:lpstr>'Proposal Budget Year 5'!Print_Area</vt:lpstr>
    </vt:vector>
  </TitlesOfParts>
  <Company>FIU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BudgetSheet - Revised 04-08-11</dc:title>
  <dc:creator>gutierrr</dc:creator>
  <cp:lastModifiedBy>Deepika Paryani</cp:lastModifiedBy>
  <cp:lastPrinted>2016-06-27T18:54:46Z</cp:lastPrinted>
  <dcterms:created xsi:type="dcterms:W3CDTF">2000-12-20T18:51:20Z</dcterms:created>
  <dcterms:modified xsi:type="dcterms:W3CDTF">2021-03-30T12:14:05Z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CW6YHXVAE44U-194-580</vt:lpwstr>
  </property>
  <property fmtid="{D5CDD505-2E9C-101B-9397-08002B2CF9AE}" pid="3" name="_dlc_DocIdItemGuid">
    <vt:lpwstr>289fc068-76bf-41f3-a985-33d012096ede</vt:lpwstr>
  </property>
  <property fmtid="{D5CDD505-2E9C-101B-9397-08002B2CF9AE}" pid="4" name="_dlc_DocIdUrl">
    <vt:lpwstr>https://intranet.fiu.edu/research/RDS/Clearance/_layouts/DocIdRedir.aspx?ID=CW6YHXVAE44U-194-580, CW6YHXVAE44U-194-580</vt:lpwstr>
  </property>
  <property fmtid="{D5CDD505-2E9C-101B-9397-08002B2CF9AE}" pid="5" name="display_urn:schemas-microsoft-com:office:office#Owner">
    <vt:lpwstr>Alfredo Hernandez</vt:lpwstr>
  </property>
  <property fmtid="{D5CDD505-2E9C-101B-9397-08002B2CF9AE}" pid="6" name="ContentTypeId">
    <vt:lpwstr>0x0101008A98423170284BEEB635F43C3CF4E98B001FD685F6E4106140B391CCEDD6650DDF</vt:lpwstr>
  </property>
</Properties>
</file>