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hampa\Documents\Pre-Award\Forms\Budget\22-23\"/>
    </mc:Choice>
  </mc:AlternateContent>
  <xr:revisionPtr revIDLastSave="0" documentId="8_{A49F65E5-76FF-4AC9-9734-97C7DC2827D5}" xr6:coauthVersionLast="36" xr6:coauthVersionMax="36" xr10:uidLastSave="{00000000-0000-0000-0000-000000000000}"/>
  <bookViews>
    <workbookView xWindow="-108" yWindow="-108" windowWidth="23256" windowHeight="12576" tabRatio="895" xr2:uid="{00000000-000D-0000-FFFF-FFFF00000000}"/>
  </bookViews>
  <sheets>
    <sheet name="Project Budget Overview" sheetId="10" r:id="rId1"/>
    <sheet name="Valid Values and Workbook Info" sheetId="9" state="hidden" r:id="rId2"/>
    <sheet name="Project Subcontractor Budgets" sheetId="8" r:id="rId3"/>
    <sheet name="Participant Support Budget" sheetId="16" r:id="rId4"/>
    <sheet name="Proposal Budget Year 1" sheetId="13" r:id="rId5"/>
    <sheet name="Proposal Budget Year 2" sheetId="2" r:id="rId6"/>
    <sheet name="Proposal Budget Year 3" sheetId="1" r:id="rId7"/>
    <sheet name="Proposal Budget Year 4" sheetId="4" r:id="rId8"/>
    <sheet name="Proposal Budget Year 5" sheetId="5" r:id="rId9"/>
    <sheet name="Level 4 Summary By Year" sheetId="7" r:id="rId10"/>
    <sheet name="Level 3 Summary By Year" sheetId="15" r:id="rId11"/>
  </sheets>
  <definedNames>
    <definedName name="_xlnm.Print_Area" localSheetId="10">'Level 3 Summary By Year'!$A$1:$G$14</definedName>
    <definedName name="_xlnm.Print_Area" localSheetId="9">'Level 4 Summary By Year'!$A$1:$G$42</definedName>
    <definedName name="_xlnm.Print_Area" localSheetId="2">'Project Subcontractor Budgets'!$A$1:$H$56</definedName>
    <definedName name="_xlnm.Print_Area" localSheetId="4">'Proposal Budget Year 1'!$A$1:$R$138</definedName>
    <definedName name="_xlnm.Print_Area" localSheetId="5">'Proposal Budget Year 2'!$A$1:$R$138</definedName>
    <definedName name="_xlnm.Print_Area" localSheetId="6">'Proposal Budget Year 3'!$A$1:$R$138</definedName>
    <definedName name="_xlnm.Print_Area" localSheetId="7">'Proposal Budget Year 4'!$A$1:$R$138</definedName>
    <definedName name="_xlnm.Print_Area" localSheetId="8">'Proposal Budget Year 5'!$A$1:$R$138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0" i="13" l="1"/>
  <c r="R70" i="2"/>
  <c r="R70" i="1"/>
  <c r="R70" i="4"/>
  <c r="R70" i="5"/>
  <c r="K45" i="13"/>
  <c r="K45" i="2"/>
  <c r="K45" i="1"/>
  <c r="K45" i="4"/>
  <c r="K45" i="5"/>
  <c r="Q45" i="5"/>
  <c r="Q46" i="5"/>
  <c r="P45" i="5"/>
  <c r="P46" i="5"/>
  <c r="O45" i="5"/>
  <c r="O46" i="5"/>
  <c r="K43" i="13"/>
  <c r="K43" i="2"/>
  <c r="K43" i="1"/>
  <c r="K43" i="4"/>
  <c r="K43" i="5"/>
  <c r="Q43" i="5"/>
  <c r="Q44" i="5"/>
  <c r="P43" i="5"/>
  <c r="P44" i="5"/>
  <c r="O43" i="5"/>
  <c r="O44" i="5"/>
  <c r="K41" i="13"/>
  <c r="K41" i="2"/>
  <c r="K41" i="1"/>
  <c r="K41" i="4"/>
  <c r="K41" i="5"/>
  <c r="Q41" i="5"/>
  <c r="Q42" i="5"/>
  <c r="P41" i="5"/>
  <c r="P42" i="5"/>
  <c r="O41" i="5"/>
  <c r="O42" i="5"/>
  <c r="K39" i="13"/>
  <c r="K39" i="2"/>
  <c r="K39" i="1"/>
  <c r="K39" i="4"/>
  <c r="K39" i="5"/>
  <c r="Q39" i="5"/>
  <c r="Q40" i="5"/>
  <c r="P39" i="5"/>
  <c r="P40" i="5"/>
  <c r="O39" i="5"/>
  <c r="O40" i="5"/>
  <c r="K37" i="13"/>
  <c r="K37" i="2"/>
  <c r="K37" i="1"/>
  <c r="K37" i="4"/>
  <c r="K37" i="5"/>
  <c r="Q37" i="5"/>
  <c r="Q38" i="5"/>
  <c r="P37" i="5"/>
  <c r="P38" i="5"/>
  <c r="O37" i="5"/>
  <c r="O38" i="5"/>
  <c r="K35" i="13"/>
  <c r="K35" i="2"/>
  <c r="K35" i="1"/>
  <c r="K35" i="4"/>
  <c r="K35" i="5"/>
  <c r="Q35" i="5"/>
  <c r="Q36" i="5"/>
  <c r="P35" i="5"/>
  <c r="P36" i="5"/>
  <c r="O35" i="5"/>
  <c r="O36" i="5"/>
  <c r="K33" i="13"/>
  <c r="K33" i="2"/>
  <c r="K33" i="1"/>
  <c r="K33" i="4"/>
  <c r="K33" i="5"/>
  <c r="Q33" i="5"/>
  <c r="Q34" i="5"/>
  <c r="P33" i="5"/>
  <c r="P34" i="5"/>
  <c r="O33" i="5"/>
  <c r="O34" i="5"/>
  <c r="K31" i="13"/>
  <c r="K31" i="2"/>
  <c r="K31" i="1"/>
  <c r="K31" i="4"/>
  <c r="K31" i="5"/>
  <c r="Q31" i="5"/>
  <c r="Q32" i="5"/>
  <c r="P31" i="5"/>
  <c r="P32" i="5"/>
  <c r="O31" i="5"/>
  <c r="O32" i="5"/>
  <c r="K29" i="13"/>
  <c r="K29" i="2"/>
  <c r="K29" i="1"/>
  <c r="K29" i="4"/>
  <c r="K29" i="5"/>
  <c r="Q29" i="5"/>
  <c r="Q30" i="5"/>
  <c r="P29" i="5"/>
  <c r="P30" i="5"/>
  <c r="O29" i="5"/>
  <c r="O30" i="5"/>
  <c r="K27" i="13"/>
  <c r="K27" i="2"/>
  <c r="K27" i="1"/>
  <c r="K27" i="4"/>
  <c r="K27" i="5"/>
  <c r="Q27" i="5"/>
  <c r="Q28" i="5"/>
  <c r="P27" i="5"/>
  <c r="P28" i="5"/>
  <c r="O27" i="5"/>
  <c r="O28" i="5"/>
  <c r="K25" i="13"/>
  <c r="K25" i="2"/>
  <c r="K25" i="1"/>
  <c r="K25" i="4"/>
  <c r="K25" i="5"/>
  <c r="Q25" i="5"/>
  <c r="Q26" i="5"/>
  <c r="P25" i="5"/>
  <c r="P26" i="5"/>
  <c r="O25" i="5"/>
  <c r="O26" i="5"/>
  <c r="K23" i="13"/>
  <c r="K23" i="2"/>
  <c r="K23" i="1"/>
  <c r="K23" i="4"/>
  <c r="K23" i="5"/>
  <c r="Q23" i="5"/>
  <c r="Q24" i="5"/>
  <c r="P23" i="5"/>
  <c r="P24" i="5"/>
  <c r="O23" i="5"/>
  <c r="O24" i="5"/>
  <c r="K21" i="13"/>
  <c r="K21" i="2"/>
  <c r="K21" i="1"/>
  <c r="K21" i="4"/>
  <c r="K21" i="5"/>
  <c r="Q21" i="5"/>
  <c r="Q22" i="5"/>
  <c r="P21" i="5"/>
  <c r="P22" i="5"/>
  <c r="O21" i="5"/>
  <c r="O22" i="5"/>
  <c r="K19" i="13"/>
  <c r="K19" i="2"/>
  <c r="K19" i="1"/>
  <c r="K19" i="4"/>
  <c r="K19" i="5"/>
  <c r="Q19" i="5"/>
  <c r="Q20" i="5"/>
  <c r="P19" i="5"/>
  <c r="P20" i="5"/>
  <c r="O19" i="5"/>
  <c r="O20" i="5"/>
  <c r="K17" i="13"/>
  <c r="K17" i="2"/>
  <c r="K17" i="1"/>
  <c r="K17" i="4"/>
  <c r="K17" i="5"/>
  <c r="Q17" i="5"/>
  <c r="Q18" i="5"/>
  <c r="P17" i="5"/>
  <c r="P18" i="5"/>
  <c r="O17" i="5"/>
  <c r="O18" i="5"/>
  <c r="Q15" i="5"/>
  <c r="Q16" i="5"/>
  <c r="P15" i="5"/>
  <c r="P16" i="5"/>
  <c r="O15" i="5"/>
  <c r="O16" i="5"/>
  <c r="Q13" i="5"/>
  <c r="Q14" i="5"/>
  <c r="P13" i="5"/>
  <c r="P14" i="5"/>
  <c r="O13" i="5"/>
  <c r="O14" i="5"/>
  <c r="Q11" i="5"/>
  <c r="Q12" i="5"/>
  <c r="P11" i="5"/>
  <c r="P12" i="5"/>
  <c r="O11" i="5"/>
  <c r="O12" i="5"/>
  <c r="Q9" i="5"/>
  <c r="Q10" i="5"/>
  <c r="P9" i="5"/>
  <c r="P10" i="5"/>
  <c r="O9" i="5"/>
  <c r="O10" i="5"/>
  <c r="Q7" i="5"/>
  <c r="Q8" i="5"/>
  <c r="P7" i="5"/>
  <c r="P8" i="5"/>
  <c r="O7" i="5"/>
  <c r="O8" i="5"/>
  <c r="Q45" i="4"/>
  <c r="Q46" i="4"/>
  <c r="P45" i="4"/>
  <c r="P46" i="4"/>
  <c r="O45" i="4"/>
  <c r="O46" i="4"/>
  <c r="Q43" i="4"/>
  <c r="Q44" i="4"/>
  <c r="P43" i="4"/>
  <c r="P44" i="4"/>
  <c r="O43" i="4"/>
  <c r="O44" i="4"/>
  <c r="Q41" i="4"/>
  <c r="Q42" i="4"/>
  <c r="P41" i="4"/>
  <c r="P42" i="4"/>
  <c r="O41" i="4"/>
  <c r="O42" i="4"/>
  <c r="Q39" i="4"/>
  <c r="Q40" i="4"/>
  <c r="P39" i="4"/>
  <c r="P40" i="4"/>
  <c r="O39" i="4"/>
  <c r="O40" i="4"/>
  <c r="Q37" i="4"/>
  <c r="Q38" i="4"/>
  <c r="P37" i="4"/>
  <c r="P38" i="4"/>
  <c r="O37" i="4"/>
  <c r="O38" i="4"/>
  <c r="Q35" i="4"/>
  <c r="Q36" i="4"/>
  <c r="P35" i="4"/>
  <c r="P36" i="4"/>
  <c r="O35" i="4"/>
  <c r="O36" i="4"/>
  <c r="Q33" i="4"/>
  <c r="Q34" i="4"/>
  <c r="P33" i="4"/>
  <c r="P34" i="4"/>
  <c r="O33" i="4"/>
  <c r="O34" i="4"/>
  <c r="Q31" i="4"/>
  <c r="Q32" i="4"/>
  <c r="P31" i="4"/>
  <c r="P32" i="4"/>
  <c r="O31" i="4"/>
  <c r="O32" i="4"/>
  <c r="Q29" i="4"/>
  <c r="Q30" i="4"/>
  <c r="P29" i="4"/>
  <c r="P30" i="4"/>
  <c r="O29" i="4"/>
  <c r="O30" i="4"/>
  <c r="Q27" i="4"/>
  <c r="Q28" i="4"/>
  <c r="P27" i="4"/>
  <c r="P28" i="4"/>
  <c r="O27" i="4"/>
  <c r="O28" i="4"/>
  <c r="Q25" i="4"/>
  <c r="Q26" i="4"/>
  <c r="P25" i="4"/>
  <c r="P26" i="4"/>
  <c r="O25" i="4"/>
  <c r="O26" i="4"/>
  <c r="Q23" i="4"/>
  <c r="Q24" i="4"/>
  <c r="P23" i="4"/>
  <c r="P24" i="4"/>
  <c r="O23" i="4"/>
  <c r="O24" i="4"/>
  <c r="Q21" i="4"/>
  <c r="Q22" i="4"/>
  <c r="P21" i="4"/>
  <c r="P22" i="4"/>
  <c r="O21" i="4"/>
  <c r="O22" i="4"/>
  <c r="Q19" i="4"/>
  <c r="Q20" i="4"/>
  <c r="P19" i="4"/>
  <c r="P20" i="4"/>
  <c r="O19" i="4"/>
  <c r="O20" i="4"/>
  <c r="Q17" i="4"/>
  <c r="Q18" i="4"/>
  <c r="P17" i="4"/>
  <c r="P18" i="4"/>
  <c r="O17" i="4"/>
  <c r="O18" i="4"/>
  <c r="Q15" i="4"/>
  <c r="Q16" i="4"/>
  <c r="P15" i="4"/>
  <c r="P16" i="4"/>
  <c r="O15" i="4"/>
  <c r="O16" i="4"/>
  <c r="Q13" i="4"/>
  <c r="Q14" i="4"/>
  <c r="P13" i="4"/>
  <c r="P14" i="4"/>
  <c r="O13" i="4"/>
  <c r="O14" i="4"/>
  <c r="Q11" i="4"/>
  <c r="Q12" i="4"/>
  <c r="P11" i="4"/>
  <c r="P12" i="4"/>
  <c r="O11" i="4"/>
  <c r="O12" i="4"/>
  <c r="Q9" i="4"/>
  <c r="Q10" i="4"/>
  <c r="P9" i="4"/>
  <c r="P10" i="4"/>
  <c r="O9" i="4"/>
  <c r="O10" i="4"/>
  <c r="Q7" i="4"/>
  <c r="Q8" i="4"/>
  <c r="P7" i="4"/>
  <c r="P8" i="4"/>
  <c r="O7" i="4"/>
  <c r="O8" i="4"/>
  <c r="Q45" i="1"/>
  <c r="Q46" i="1"/>
  <c r="P45" i="1"/>
  <c r="P46" i="1"/>
  <c r="O45" i="1"/>
  <c r="O46" i="1"/>
  <c r="Q43" i="1"/>
  <c r="Q44" i="1"/>
  <c r="P43" i="1"/>
  <c r="P44" i="1"/>
  <c r="O43" i="1"/>
  <c r="O44" i="1"/>
  <c r="Q41" i="1"/>
  <c r="Q42" i="1"/>
  <c r="P41" i="1"/>
  <c r="P42" i="1"/>
  <c r="O41" i="1"/>
  <c r="O42" i="1"/>
  <c r="Q39" i="1"/>
  <c r="Q40" i="1"/>
  <c r="P39" i="1"/>
  <c r="P40" i="1"/>
  <c r="O39" i="1"/>
  <c r="O40" i="1"/>
  <c r="Q37" i="1"/>
  <c r="Q38" i="1"/>
  <c r="P37" i="1"/>
  <c r="P38" i="1"/>
  <c r="O37" i="1"/>
  <c r="O38" i="1"/>
  <c r="Q35" i="1"/>
  <c r="Q36" i="1"/>
  <c r="P35" i="1"/>
  <c r="P36" i="1"/>
  <c r="O35" i="1"/>
  <c r="O36" i="1"/>
  <c r="Q33" i="1"/>
  <c r="Q34" i="1"/>
  <c r="P33" i="1"/>
  <c r="P34" i="1"/>
  <c r="O33" i="1"/>
  <c r="O34" i="1"/>
  <c r="Q31" i="1"/>
  <c r="Q32" i="1"/>
  <c r="P31" i="1"/>
  <c r="P32" i="1"/>
  <c r="O31" i="1"/>
  <c r="O32" i="1"/>
  <c r="Q29" i="1"/>
  <c r="Q30" i="1"/>
  <c r="P29" i="1"/>
  <c r="P30" i="1"/>
  <c r="O29" i="1"/>
  <c r="O30" i="1"/>
  <c r="Q27" i="1"/>
  <c r="Q28" i="1"/>
  <c r="P27" i="1"/>
  <c r="P28" i="1"/>
  <c r="O27" i="1"/>
  <c r="O28" i="1"/>
  <c r="Q25" i="1"/>
  <c r="Q26" i="1"/>
  <c r="P25" i="1"/>
  <c r="P26" i="1"/>
  <c r="O25" i="1"/>
  <c r="O26" i="1"/>
  <c r="Q23" i="1"/>
  <c r="Q24" i="1"/>
  <c r="P23" i="1"/>
  <c r="P24" i="1"/>
  <c r="O23" i="1"/>
  <c r="O24" i="1"/>
  <c r="Q21" i="1"/>
  <c r="Q22" i="1"/>
  <c r="P21" i="1"/>
  <c r="P22" i="1"/>
  <c r="O21" i="1"/>
  <c r="O22" i="1"/>
  <c r="Q19" i="1"/>
  <c r="Q20" i="1"/>
  <c r="P19" i="1"/>
  <c r="P20" i="1"/>
  <c r="O19" i="1"/>
  <c r="O20" i="1"/>
  <c r="Q17" i="1"/>
  <c r="Q18" i="1"/>
  <c r="P17" i="1"/>
  <c r="P18" i="1"/>
  <c r="O17" i="1"/>
  <c r="O18" i="1"/>
  <c r="Q15" i="1"/>
  <c r="Q16" i="1"/>
  <c r="P15" i="1"/>
  <c r="P16" i="1"/>
  <c r="O15" i="1"/>
  <c r="O16" i="1"/>
  <c r="Q13" i="1"/>
  <c r="Q14" i="1"/>
  <c r="P13" i="1"/>
  <c r="P14" i="1"/>
  <c r="O13" i="1"/>
  <c r="O14" i="1"/>
  <c r="Q11" i="1"/>
  <c r="Q12" i="1"/>
  <c r="P11" i="1"/>
  <c r="P12" i="1"/>
  <c r="O11" i="1"/>
  <c r="O12" i="1"/>
  <c r="Q9" i="1"/>
  <c r="Q10" i="1"/>
  <c r="P9" i="1"/>
  <c r="P10" i="1"/>
  <c r="O9" i="1"/>
  <c r="O10" i="1"/>
  <c r="Q7" i="1"/>
  <c r="Q8" i="1"/>
  <c r="P7" i="1"/>
  <c r="P8" i="1"/>
  <c r="O7" i="1"/>
  <c r="O8" i="1"/>
  <c r="Q45" i="2"/>
  <c r="Q46" i="2"/>
  <c r="P45" i="2"/>
  <c r="P46" i="2"/>
  <c r="O45" i="2"/>
  <c r="O46" i="2"/>
  <c r="Q43" i="2"/>
  <c r="Q44" i="2"/>
  <c r="P43" i="2"/>
  <c r="P44" i="2"/>
  <c r="O43" i="2"/>
  <c r="O44" i="2"/>
  <c r="Q41" i="2"/>
  <c r="Q42" i="2"/>
  <c r="P41" i="2"/>
  <c r="P42" i="2"/>
  <c r="O41" i="2"/>
  <c r="O42" i="2"/>
  <c r="Q39" i="2"/>
  <c r="Q40" i="2"/>
  <c r="P39" i="2"/>
  <c r="P40" i="2"/>
  <c r="O39" i="2"/>
  <c r="O40" i="2"/>
  <c r="Q37" i="2"/>
  <c r="Q38" i="2"/>
  <c r="P37" i="2"/>
  <c r="P38" i="2"/>
  <c r="O37" i="2"/>
  <c r="O38" i="2"/>
  <c r="Q35" i="2"/>
  <c r="Q36" i="2"/>
  <c r="P35" i="2"/>
  <c r="P36" i="2"/>
  <c r="O35" i="2"/>
  <c r="O36" i="2"/>
  <c r="Q33" i="2"/>
  <c r="Q34" i="2"/>
  <c r="P33" i="2"/>
  <c r="P34" i="2"/>
  <c r="O33" i="2"/>
  <c r="O34" i="2"/>
  <c r="Q31" i="2"/>
  <c r="Q32" i="2"/>
  <c r="P31" i="2"/>
  <c r="P32" i="2"/>
  <c r="O31" i="2"/>
  <c r="O32" i="2"/>
  <c r="Q29" i="2"/>
  <c r="Q30" i="2"/>
  <c r="P29" i="2"/>
  <c r="P30" i="2"/>
  <c r="O29" i="2"/>
  <c r="O30" i="2"/>
  <c r="Q27" i="2"/>
  <c r="Q28" i="2"/>
  <c r="P27" i="2"/>
  <c r="P28" i="2"/>
  <c r="O27" i="2"/>
  <c r="O28" i="2"/>
  <c r="Q25" i="2"/>
  <c r="Q26" i="2"/>
  <c r="P25" i="2"/>
  <c r="P26" i="2"/>
  <c r="O25" i="2"/>
  <c r="O26" i="2"/>
  <c r="Q23" i="2"/>
  <c r="Q24" i="2"/>
  <c r="P23" i="2"/>
  <c r="P24" i="2"/>
  <c r="O23" i="2"/>
  <c r="O24" i="2"/>
  <c r="Q21" i="2"/>
  <c r="Q22" i="2"/>
  <c r="P21" i="2"/>
  <c r="P22" i="2"/>
  <c r="O21" i="2"/>
  <c r="O22" i="2"/>
  <c r="Q19" i="2"/>
  <c r="Q20" i="2"/>
  <c r="P19" i="2"/>
  <c r="P20" i="2"/>
  <c r="O19" i="2"/>
  <c r="O20" i="2"/>
  <c r="Q17" i="2"/>
  <c r="Q18" i="2"/>
  <c r="P17" i="2"/>
  <c r="P18" i="2"/>
  <c r="O17" i="2"/>
  <c r="O18" i="2"/>
  <c r="Q15" i="2"/>
  <c r="Q16" i="2"/>
  <c r="P15" i="2"/>
  <c r="P16" i="2"/>
  <c r="O15" i="2"/>
  <c r="O16" i="2"/>
  <c r="Q13" i="2"/>
  <c r="Q14" i="2"/>
  <c r="P13" i="2"/>
  <c r="P14" i="2"/>
  <c r="O13" i="2"/>
  <c r="O14" i="2"/>
  <c r="Q11" i="2"/>
  <c r="Q12" i="2"/>
  <c r="P11" i="2"/>
  <c r="P12" i="2"/>
  <c r="O11" i="2"/>
  <c r="O12" i="2"/>
  <c r="Q9" i="2"/>
  <c r="Q10" i="2"/>
  <c r="P9" i="2"/>
  <c r="P10" i="2"/>
  <c r="O9" i="2"/>
  <c r="O10" i="2"/>
  <c r="Q7" i="2"/>
  <c r="Q8" i="2"/>
  <c r="P7" i="2"/>
  <c r="P8" i="2"/>
  <c r="O7" i="2"/>
  <c r="O8" i="2"/>
  <c r="K58" i="13"/>
  <c r="K58" i="2"/>
  <c r="K58" i="1"/>
  <c r="K58" i="4"/>
  <c r="K58" i="5"/>
  <c r="Q58" i="5"/>
  <c r="Q59" i="5"/>
  <c r="P58" i="5"/>
  <c r="P59" i="5"/>
  <c r="O58" i="5"/>
  <c r="O59" i="5"/>
  <c r="K56" i="13"/>
  <c r="K56" i="2"/>
  <c r="K56" i="1"/>
  <c r="K56" i="4"/>
  <c r="K56" i="5"/>
  <c r="Q56" i="5"/>
  <c r="Q57" i="5"/>
  <c r="P56" i="5"/>
  <c r="P57" i="5"/>
  <c r="O56" i="5"/>
  <c r="O57" i="5"/>
  <c r="K54" i="13"/>
  <c r="K54" i="2"/>
  <c r="K54" i="1"/>
  <c r="K54" i="4"/>
  <c r="K54" i="5"/>
  <c r="Q54" i="5"/>
  <c r="Q55" i="5"/>
  <c r="P54" i="5"/>
  <c r="P55" i="5"/>
  <c r="O54" i="5"/>
  <c r="O55" i="5"/>
  <c r="K52" i="13"/>
  <c r="K52" i="2"/>
  <c r="K52" i="1"/>
  <c r="K52" i="4"/>
  <c r="K52" i="5"/>
  <c r="Q52" i="5"/>
  <c r="Q53" i="5"/>
  <c r="P52" i="5"/>
  <c r="P53" i="5"/>
  <c r="O52" i="5"/>
  <c r="O53" i="5"/>
  <c r="Q50" i="5"/>
  <c r="Q51" i="5"/>
  <c r="P50" i="5"/>
  <c r="P51" i="5"/>
  <c r="O50" i="5"/>
  <c r="O51" i="5"/>
  <c r="Q48" i="5"/>
  <c r="Q49" i="5"/>
  <c r="P48" i="5"/>
  <c r="P49" i="5"/>
  <c r="O48" i="5"/>
  <c r="O49" i="5"/>
  <c r="Q58" i="4"/>
  <c r="Q59" i="4"/>
  <c r="P58" i="4"/>
  <c r="P59" i="4"/>
  <c r="O58" i="4"/>
  <c r="O59" i="4"/>
  <c r="Q56" i="4"/>
  <c r="Q57" i="4"/>
  <c r="P56" i="4"/>
  <c r="P57" i="4"/>
  <c r="O56" i="4"/>
  <c r="O57" i="4"/>
  <c r="Q54" i="4"/>
  <c r="Q55" i="4"/>
  <c r="P54" i="4"/>
  <c r="P55" i="4"/>
  <c r="O54" i="4"/>
  <c r="O55" i="4"/>
  <c r="Q52" i="4"/>
  <c r="Q53" i="4"/>
  <c r="P52" i="4"/>
  <c r="P53" i="4"/>
  <c r="O52" i="4"/>
  <c r="O53" i="4"/>
  <c r="Q50" i="4"/>
  <c r="Q51" i="4"/>
  <c r="P50" i="4"/>
  <c r="P51" i="4"/>
  <c r="O50" i="4"/>
  <c r="O51" i="4"/>
  <c r="Q48" i="4"/>
  <c r="Q49" i="4"/>
  <c r="P48" i="4"/>
  <c r="P49" i="4"/>
  <c r="O48" i="4"/>
  <c r="O49" i="4"/>
  <c r="Q58" i="1"/>
  <c r="Q59" i="1"/>
  <c r="P58" i="1"/>
  <c r="P59" i="1"/>
  <c r="O58" i="1"/>
  <c r="O59" i="1"/>
  <c r="Q56" i="1"/>
  <c r="Q57" i="1"/>
  <c r="P56" i="1"/>
  <c r="P57" i="1"/>
  <c r="O56" i="1"/>
  <c r="O57" i="1"/>
  <c r="Q54" i="1"/>
  <c r="Q55" i="1"/>
  <c r="P54" i="1"/>
  <c r="P55" i="1"/>
  <c r="O54" i="1"/>
  <c r="O55" i="1"/>
  <c r="Q52" i="1"/>
  <c r="Q53" i="1"/>
  <c r="P52" i="1"/>
  <c r="P53" i="1"/>
  <c r="O52" i="1"/>
  <c r="O53" i="1"/>
  <c r="Q50" i="1"/>
  <c r="Q51" i="1"/>
  <c r="P50" i="1"/>
  <c r="P51" i="1"/>
  <c r="O50" i="1"/>
  <c r="O51" i="1"/>
  <c r="Q48" i="1"/>
  <c r="Q49" i="1"/>
  <c r="P48" i="1"/>
  <c r="P49" i="1"/>
  <c r="O48" i="1"/>
  <c r="O49" i="1"/>
  <c r="Q58" i="2"/>
  <c r="Q59" i="2"/>
  <c r="P58" i="2"/>
  <c r="P59" i="2"/>
  <c r="O58" i="2"/>
  <c r="O59" i="2"/>
  <c r="Q56" i="2"/>
  <c r="Q57" i="2"/>
  <c r="P56" i="2"/>
  <c r="P57" i="2"/>
  <c r="O56" i="2"/>
  <c r="O57" i="2"/>
  <c r="Q54" i="2"/>
  <c r="Q55" i="2"/>
  <c r="P54" i="2"/>
  <c r="P55" i="2"/>
  <c r="O54" i="2"/>
  <c r="O55" i="2"/>
  <c r="Q52" i="2"/>
  <c r="Q53" i="2"/>
  <c r="P52" i="2"/>
  <c r="P53" i="2"/>
  <c r="O52" i="2"/>
  <c r="O53" i="2"/>
  <c r="Q50" i="2"/>
  <c r="Q51" i="2"/>
  <c r="P50" i="2"/>
  <c r="P51" i="2"/>
  <c r="O50" i="2"/>
  <c r="O51" i="2"/>
  <c r="Q48" i="2"/>
  <c r="Q49" i="2"/>
  <c r="P48" i="2"/>
  <c r="P49" i="2"/>
  <c r="O48" i="2"/>
  <c r="O49" i="2"/>
  <c r="Q58" i="13"/>
  <c r="Q59" i="13"/>
  <c r="P58" i="13"/>
  <c r="P59" i="13"/>
  <c r="O58" i="13"/>
  <c r="O59" i="13"/>
  <c r="Q56" i="13"/>
  <c r="Q57" i="13"/>
  <c r="P56" i="13"/>
  <c r="P57" i="13"/>
  <c r="O56" i="13"/>
  <c r="O57" i="13"/>
  <c r="Q54" i="13"/>
  <c r="Q55" i="13"/>
  <c r="P54" i="13"/>
  <c r="P55" i="13"/>
  <c r="O54" i="13"/>
  <c r="O55" i="13"/>
  <c r="Q52" i="13"/>
  <c r="Q53" i="13"/>
  <c r="P52" i="13"/>
  <c r="P53" i="13"/>
  <c r="O52" i="13"/>
  <c r="O53" i="13"/>
  <c r="Q51" i="13"/>
  <c r="P51" i="13"/>
  <c r="O51" i="13"/>
  <c r="Q49" i="13"/>
  <c r="P49" i="13"/>
  <c r="O49" i="13"/>
  <c r="Q45" i="13"/>
  <c r="Q46" i="13"/>
  <c r="P45" i="13"/>
  <c r="P46" i="13"/>
  <c r="O45" i="13"/>
  <c r="O46" i="13"/>
  <c r="Q43" i="13"/>
  <c r="Q44" i="13"/>
  <c r="P43" i="13"/>
  <c r="P44" i="13"/>
  <c r="O43" i="13"/>
  <c r="O44" i="13"/>
  <c r="Q41" i="13"/>
  <c r="Q42" i="13"/>
  <c r="P41" i="13"/>
  <c r="P42" i="13"/>
  <c r="O41" i="13"/>
  <c r="O42" i="13"/>
  <c r="Q39" i="13"/>
  <c r="Q40" i="13"/>
  <c r="P39" i="13"/>
  <c r="P40" i="13"/>
  <c r="O39" i="13"/>
  <c r="O40" i="13"/>
  <c r="Q37" i="13"/>
  <c r="Q38" i="13"/>
  <c r="P37" i="13"/>
  <c r="P38" i="13"/>
  <c r="O37" i="13"/>
  <c r="O38" i="13"/>
  <c r="Q35" i="13"/>
  <c r="Q36" i="13"/>
  <c r="P35" i="13"/>
  <c r="P36" i="13"/>
  <c r="O35" i="13"/>
  <c r="O36" i="13"/>
  <c r="Q33" i="13"/>
  <c r="Q34" i="13"/>
  <c r="P33" i="13"/>
  <c r="P34" i="13"/>
  <c r="O33" i="13"/>
  <c r="O34" i="13"/>
  <c r="Q31" i="13"/>
  <c r="Q32" i="13"/>
  <c r="P31" i="13"/>
  <c r="P32" i="13"/>
  <c r="O31" i="13"/>
  <c r="O32" i="13"/>
  <c r="Q29" i="13"/>
  <c r="Q30" i="13"/>
  <c r="P29" i="13"/>
  <c r="P30" i="13"/>
  <c r="O29" i="13"/>
  <c r="O30" i="13"/>
  <c r="Q27" i="13"/>
  <c r="Q28" i="13"/>
  <c r="P27" i="13"/>
  <c r="P28" i="13"/>
  <c r="O27" i="13"/>
  <c r="O28" i="13"/>
  <c r="Q25" i="13"/>
  <c r="Q26" i="13"/>
  <c r="P25" i="13"/>
  <c r="P26" i="13"/>
  <c r="O25" i="13"/>
  <c r="O26" i="13"/>
  <c r="Q23" i="13"/>
  <c r="Q24" i="13"/>
  <c r="P23" i="13"/>
  <c r="P24" i="13"/>
  <c r="O23" i="13"/>
  <c r="O24" i="13"/>
  <c r="Q21" i="13"/>
  <c r="Q22" i="13"/>
  <c r="P21" i="13"/>
  <c r="P22" i="13"/>
  <c r="O21" i="13"/>
  <c r="O22" i="13"/>
  <c r="Q19" i="13"/>
  <c r="Q20" i="13"/>
  <c r="P19" i="13"/>
  <c r="P20" i="13"/>
  <c r="O19" i="13"/>
  <c r="O20" i="13"/>
  <c r="Q17" i="13"/>
  <c r="Q18" i="13"/>
  <c r="P17" i="13"/>
  <c r="P18" i="13"/>
  <c r="O17" i="13"/>
  <c r="O18" i="13"/>
  <c r="Q16" i="13"/>
  <c r="P16" i="13"/>
  <c r="O16" i="13"/>
  <c r="Q14" i="13"/>
  <c r="P14" i="13"/>
  <c r="O14" i="13"/>
  <c r="Q12" i="13"/>
  <c r="P12" i="13"/>
  <c r="O12" i="13"/>
  <c r="Q10" i="13"/>
  <c r="P10" i="13"/>
  <c r="O10" i="13"/>
  <c r="Q8" i="13"/>
  <c r="P8" i="13"/>
  <c r="O8" i="13"/>
  <c r="R8" i="13"/>
  <c r="O9" i="13"/>
  <c r="P9" i="13"/>
  <c r="Q9" i="13"/>
  <c r="R9" i="13"/>
  <c r="R106" i="1"/>
  <c r="R106" i="4"/>
  <c r="R106" i="5"/>
  <c r="R106" i="2"/>
  <c r="K50" i="13"/>
  <c r="K50" i="2"/>
  <c r="K50" i="1"/>
  <c r="K50" i="4"/>
  <c r="K50" i="5"/>
  <c r="K48" i="13"/>
  <c r="K48" i="2"/>
  <c r="K48" i="1"/>
  <c r="K48" i="4"/>
  <c r="K48" i="5"/>
  <c r="Q50" i="13"/>
  <c r="P50" i="13"/>
  <c r="O50" i="13"/>
  <c r="Q48" i="13"/>
  <c r="P48" i="13"/>
  <c r="O48" i="13"/>
  <c r="K15" i="13"/>
  <c r="K15" i="2"/>
  <c r="K15" i="1"/>
  <c r="K15" i="4"/>
  <c r="K15" i="5"/>
  <c r="K13" i="13"/>
  <c r="K13" i="2"/>
  <c r="K13" i="1"/>
  <c r="K13" i="4"/>
  <c r="K13" i="5"/>
  <c r="K11" i="13"/>
  <c r="K11" i="2"/>
  <c r="K11" i="1"/>
  <c r="K11" i="4"/>
  <c r="K11" i="5"/>
  <c r="K9" i="13"/>
  <c r="K9" i="2"/>
  <c r="K9" i="1"/>
  <c r="K9" i="4"/>
  <c r="K9" i="5"/>
  <c r="K7" i="13"/>
  <c r="K7" i="2"/>
  <c r="K7" i="1"/>
  <c r="K7" i="4"/>
  <c r="K7" i="5"/>
  <c r="Q15" i="13"/>
  <c r="P15" i="13"/>
  <c r="O15" i="13"/>
  <c r="Q13" i="13"/>
  <c r="P13" i="13"/>
  <c r="O13" i="13"/>
  <c r="Q11" i="13"/>
  <c r="P11" i="13"/>
  <c r="O11" i="13"/>
  <c r="Q7" i="13"/>
  <c r="P7" i="13"/>
  <c r="O7" i="13"/>
  <c r="F30" i="7"/>
  <c r="E30" i="7"/>
  <c r="D30" i="7"/>
  <c r="C30" i="7"/>
  <c r="B30" i="7"/>
  <c r="G30" i="7"/>
  <c r="R125" i="13"/>
  <c r="G58" i="5"/>
  <c r="G56" i="5"/>
  <c r="G45" i="5"/>
  <c r="G43" i="5"/>
  <c r="G41" i="5"/>
  <c r="G39" i="5"/>
  <c r="G37" i="5"/>
  <c r="G58" i="4"/>
  <c r="G56" i="4"/>
  <c r="G45" i="4"/>
  <c r="G43" i="4"/>
  <c r="G41" i="4"/>
  <c r="G39" i="4"/>
  <c r="G37" i="4"/>
  <c r="G58" i="1"/>
  <c r="G56" i="1"/>
  <c r="G45" i="1"/>
  <c r="G43" i="1"/>
  <c r="G41" i="1"/>
  <c r="G39" i="1"/>
  <c r="G37" i="1"/>
  <c r="G58" i="2"/>
  <c r="G56" i="2"/>
  <c r="G45" i="2"/>
  <c r="G43" i="2"/>
  <c r="G41" i="2"/>
  <c r="E60" i="5"/>
  <c r="F60" i="5"/>
  <c r="F60" i="4"/>
  <c r="E60" i="4"/>
  <c r="F60" i="1"/>
  <c r="F60" i="2"/>
  <c r="E60" i="1"/>
  <c r="E60" i="2"/>
  <c r="F60" i="13"/>
  <c r="C10" i="16"/>
  <c r="R69" i="1"/>
  <c r="G39" i="2"/>
  <c r="G37" i="2"/>
  <c r="F69" i="13"/>
  <c r="R69" i="13"/>
  <c r="G45" i="13"/>
  <c r="G43" i="13"/>
  <c r="G41" i="13"/>
  <c r="G39" i="13"/>
  <c r="G37" i="13"/>
  <c r="G58" i="13"/>
  <c r="G56" i="13"/>
  <c r="D3" i="16"/>
  <c r="D2" i="16"/>
  <c r="F13" i="7"/>
  <c r="E13" i="7"/>
  <c r="D13" i="7"/>
  <c r="C13" i="7"/>
  <c r="B13" i="7"/>
  <c r="H6" i="16"/>
  <c r="H7" i="16"/>
  <c r="H8" i="16"/>
  <c r="H9" i="16"/>
  <c r="R88" i="13"/>
  <c r="B12" i="7"/>
  <c r="D10" i="16"/>
  <c r="R88" i="2"/>
  <c r="C12" i="7"/>
  <c r="E10" i="16"/>
  <c r="R88" i="1"/>
  <c r="D12" i="7"/>
  <c r="F10" i="16"/>
  <c r="R88" i="4"/>
  <c r="E12" i="7"/>
  <c r="G10" i="16"/>
  <c r="R88" i="5"/>
  <c r="F12" i="7"/>
  <c r="H10" i="16"/>
  <c r="L16" i="2"/>
  <c r="G54" i="13"/>
  <c r="G52" i="13"/>
  <c r="G50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G48" i="13"/>
  <c r="G9" i="13"/>
  <c r="G7" i="13"/>
  <c r="F69" i="5"/>
  <c r="F69" i="4"/>
  <c r="F69" i="1"/>
  <c r="G9" i="1"/>
  <c r="F69" i="2"/>
  <c r="D76" i="13"/>
  <c r="D77" i="13"/>
  <c r="D78" i="13"/>
  <c r="D79" i="13"/>
  <c r="D80" i="13"/>
  <c r="D81" i="13"/>
  <c r="D82" i="13"/>
  <c r="D83" i="13"/>
  <c r="D84" i="13"/>
  <c r="D85" i="13"/>
  <c r="D87" i="13"/>
  <c r="D76" i="2"/>
  <c r="D77" i="2"/>
  <c r="D78" i="2"/>
  <c r="D79" i="2"/>
  <c r="D80" i="2"/>
  <c r="D81" i="2"/>
  <c r="D82" i="2"/>
  <c r="D83" i="2"/>
  <c r="D84" i="2"/>
  <c r="D85" i="2"/>
  <c r="D87" i="2"/>
  <c r="D76" i="1"/>
  <c r="D77" i="1"/>
  <c r="D78" i="1"/>
  <c r="D79" i="1"/>
  <c r="D80" i="1"/>
  <c r="D81" i="1"/>
  <c r="D82" i="1"/>
  <c r="D83" i="1"/>
  <c r="D84" i="1"/>
  <c r="D85" i="1"/>
  <c r="D87" i="1"/>
  <c r="D111" i="13"/>
  <c r="D112" i="13"/>
  <c r="D113" i="13"/>
  <c r="D114" i="13"/>
  <c r="D115" i="13"/>
  <c r="D111" i="2"/>
  <c r="D112" i="2"/>
  <c r="D113" i="2"/>
  <c r="D114" i="2"/>
  <c r="D115" i="2"/>
  <c r="D111" i="1"/>
  <c r="D112" i="1"/>
  <c r="D113" i="1"/>
  <c r="D114" i="1"/>
  <c r="D115" i="1"/>
  <c r="D111" i="4"/>
  <c r="D112" i="4"/>
  <c r="D113" i="4"/>
  <c r="D114" i="4"/>
  <c r="D115" i="4"/>
  <c r="D111" i="5"/>
  <c r="D112" i="5"/>
  <c r="D113" i="5"/>
  <c r="D114" i="5"/>
  <c r="D115" i="5"/>
  <c r="B39" i="7"/>
  <c r="B24" i="7"/>
  <c r="B23" i="7"/>
  <c r="B11" i="7"/>
  <c r="B10" i="7"/>
  <c r="B9" i="7"/>
  <c r="B8" i="7"/>
  <c r="F11" i="15"/>
  <c r="E11" i="15"/>
  <c r="D11" i="15"/>
  <c r="C11" i="15"/>
  <c r="B11" i="15"/>
  <c r="F9" i="15"/>
  <c r="E9" i="15"/>
  <c r="D9" i="15"/>
  <c r="C9" i="15"/>
  <c r="B9" i="15"/>
  <c r="N46" i="5"/>
  <c r="M46" i="5"/>
  <c r="L46" i="5"/>
  <c r="N44" i="5"/>
  <c r="M44" i="5"/>
  <c r="L44" i="5"/>
  <c r="N42" i="5"/>
  <c r="M42" i="5"/>
  <c r="L42" i="5"/>
  <c r="N40" i="5"/>
  <c r="M40" i="5"/>
  <c r="L40" i="5"/>
  <c r="N38" i="5"/>
  <c r="M38" i="5"/>
  <c r="L38" i="5"/>
  <c r="N46" i="4"/>
  <c r="M46" i="4"/>
  <c r="L46" i="4"/>
  <c r="N44" i="4"/>
  <c r="M44" i="4"/>
  <c r="L44" i="4"/>
  <c r="N42" i="4"/>
  <c r="M42" i="4"/>
  <c r="L42" i="4"/>
  <c r="N40" i="4"/>
  <c r="M40" i="4"/>
  <c r="L40" i="4"/>
  <c r="N38" i="4"/>
  <c r="M38" i="4"/>
  <c r="L38" i="4"/>
  <c r="N46" i="1"/>
  <c r="M46" i="1"/>
  <c r="L46" i="1"/>
  <c r="N44" i="1"/>
  <c r="M44" i="1"/>
  <c r="L44" i="1"/>
  <c r="N42" i="1"/>
  <c r="M42" i="1"/>
  <c r="L42" i="1"/>
  <c r="N40" i="1"/>
  <c r="M40" i="1"/>
  <c r="L40" i="1"/>
  <c r="N38" i="1"/>
  <c r="M38" i="1"/>
  <c r="L38" i="1"/>
  <c r="N59" i="2"/>
  <c r="M59" i="2"/>
  <c r="L59" i="2"/>
  <c r="N57" i="2"/>
  <c r="M57" i="2"/>
  <c r="L57" i="2"/>
  <c r="N46" i="2"/>
  <c r="M46" i="2"/>
  <c r="L46" i="2"/>
  <c r="N44" i="2"/>
  <c r="M44" i="2"/>
  <c r="L44" i="2"/>
  <c r="N42" i="2"/>
  <c r="M42" i="2"/>
  <c r="L42" i="2"/>
  <c r="N40" i="2"/>
  <c r="M40" i="2"/>
  <c r="L40" i="2"/>
  <c r="N38" i="2"/>
  <c r="M38" i="2"/>
  <c r="L38" i="2"/>
  <c r="N59" i="1"/>
  <c r="M59" i="1"/>
  <c r="L59" i="1"/>
  <c r="N57" i="1"/>
  <c r="M57" i="1"/>
  <c r="L57" i="1"/>
  <c r="N59" i="4"/>
  <c r="M59" i="4"/>
  <c r="L59" i="4"/>
  <c r="N57" i="4"/>
  <c r="M57" i="4"/>
  <c r="L57" i="4"/>
  <c r="N59" i="5"/>
  <c r="M59" i="5"/>
  <c r="L59" i="5"/>
  <c r="N57" i="5"/>
  <c r="M57" i="5"/>
  <c r="L57" i="5"/>
  <c r="N55" i="5"/>
  <c r="M55" i="5"/>
  <c r="L55" i="5"/>
  <c r="N53" i="5"/>
  <c r="M53" i="5"/>
  <c r="L53" i="5"/>
  <c r="N51" i="5"/>
  <c r="M51" i="5"/>
  <c r="L51" i="5"/>
  <c r="N49" i="5"/>
  <c r="M49" i="5"/>
  <c r="L49" i="5"/>
  <c r="N36" i="5"/>
  <c r="M36" i="5"/>
  <c r="L36" i="5"/>
  <c r="N34" i="5"/>
  <c r="M34" i="5"/>
  <c r="L34" i="5"/>
  <c r="N32" i="5"/>
  <c r="M32" i="5"/>
  <c r="L32" i="5"/>
  <c r="N30" i="5"/>
  <c r="M30" i="5"/>
  <c r="L30" i="5"/>
  <c r="N28" i="5"/>
  <c r="M28" i="5"/>
  <c r="L28" i="5"/>
  <c r="N26" i="5"/>
  <c r="M26" i="5"/>
  <c r="L26" i="5"/>
  <c r="N24" i="5"/>
  <c r="M24" i="5"/>
  <c r="L24" i="5"/>
  <c r="N22" i="5"/>
  <c r="M22" i="5"/>
  <c r="L22" i="5"/>
  <c r="N20" i="5"/>
  <c r="M20" i="5"/>
  <c r="L20" i="5"/>
  <c r="N18" i="5"/>
  <c r="M18" i="5"/>
  <c r="L18" i="5"/>
  <c r="N16" i="5"/>
  <c r="M16" i="5"/>
  <c r="L16" i="5"/>
  <c r="N14" i="5"/>
  <c r="M14" i="5"/>
  <c r="L14" i="5"/>
  <c r="N12" i="5"/>
  <c r="M12" i="5"/>
  <c r="L12" i="5"/>
  <c r="N10" i="5"/>
  <c r="M10" i="5"/>
  <c r="L10" i="5"/>
  <c r="N8" i="5"/>
  <c r="M8" i="5"/>
  <c r="L8" i="5"/>
  <c r="N55" i="4"/>
  <c r="M55" i="4"/>
  <c r="L55" i="4"/>
  <c r="N53" i="4"/>
  <c r="M53" i="4"/>
  <c r="L53" i="4"/>
  <c r="N51" i="4"/>
  <c r="M51" i="4"/>
  <c r="L51" i="4"/>
  <c r="N49" i="4"/>
  <c r="M49" i="4"/>
  <c r="L49" i="4"/>
  <c r="N36" i="4"/>
  <c r="M36" i="4"/>
  <c r="L36" i="4"/>
  <c r="N34" i="4"/>
  <c r="M34" i="4"/>
  <c r="L34" i="4"/>
  <c r="N32" i="4"/>
  <c r="M32" i="4"/>
  <c r="L32" i="4"/>
  <c r="N30" i="4"/>
  <c r="M30" i="4"/>
  <c r="L30" i="4"/>
  <c r="N28" i="4"/>
  <c r="M28" i="4"/>
  <c r="L28" i="4"/>
  <c r="N26" i="4"/>
  <c r="M26" i="4"/>
  <c r="L26" i="4"/>
  <c r="N24" i="4"/>
  <c r="M24" i="4"/>
  <c r="L24" i="4"/>
  <c r="N22" i="4"/>
  <c r="M22" i="4"/>
  <c r="L22" i="4"/>
  <c r="N20" i="4"/>
  <c r="M20" i="4"/>
  <c r="L20" i="4"/>
  <c r="N18" i="4"/>
  <c r="M18" i="4"/>
  <c r="L18" i="4"/>
  <c r="N16" i="4"/>
  <c r="M16" i="4"/>
  <c r="L16" i="4"/>
  <c r="N14" i="4"/>
  <c r="M14" i="4"/>
  <c r="L14" i="4"/>
  <c r="N12" i="4"/>
  <c r="M12" i="4"/>
  <c r="L12" i="4"/>
  <c r="N10" i="4"/>
  <c r="M10" i="4"/>
  <c r="L10" i="4"/>
  <c r="N8" i="4"/>
  <c r="M8" i="4"/>
  <c r="L8" i="4"/>
  <c r="N55" i="1"/>
  <c r="M55" i="1"/>
  <c r="L55" i="1"/>
  <c r="N53" i="1"/>
  <c r="M53" i="1"/>
  <c r="L53" i="1"/>
  <c r="N51" i="1"/>
  <c r="M51" i="1"/>
  <c r="L51" i="1"/>
  <c r="N49" i="1"/>
  <c r="M49" i="1"/>
  <c r="L49" i="1"/>
  <c r="N36" i="1"/>
  <c r="M36" i="1"/>
  <c r="L36" i="1"/>
  <c r="N34" i="1"/>
  <c r="M34" i="1"/>
  <c r="L34" i="1"/>
  <c r="N32" i="1"/>
  <c r="M32" i="1"/>
  <c r="L32" i="1"/>
  <c r="N30" i="1"/>
  <c r="M30" i="1"/>
  <c r="L30" i="1"/>
  <c r="N28" i="1"/>
  <c r="M28" i="1"/>
  <c r="L28" i="1"/>
  <c r="N26" i="1"/>
  <c r="M26" i="1"/>
  <c r="L26" i="1"/>
  <c r="N24" i="1"/>
  <c r="M24" i="1"/>
  <c r="L24" i="1"/>
  <c r="N22" i="1"/>
  <c r="M22" i="1"/>
  <c r="L22" i="1"/>
  <c r="N20" i="1"/>
  <c r="M20" i="1"/>
  <c r="L20" i="1"/>
  <c r="N18" i="1"/>
  <c r="M18" i="1"/>
  <c r="L18" i="1"/>
  <c r="N16" i="1"/>
  <c r="M16" i="1"/>
  <c r="L16" i="1"/>
  <c r="N14" i="1"/>
  <c r="M14" i="1"/>
  <c r="L14" i="1"/>
  <c r="N12" i="1"/>
  <c r="M12" i="1"/>
  <c r="L12" i="1"/>
  <c r="N10" i="1"/>
  <c r="M10" i="1"/>
  <c r="L10" i="1"/>
  <c r="N8" i="1"/>
  <c r="M8" i="1"/>
  <c r="L8" i="1"/>
  <c r="N55" i="2"/>
  <c r="M55" i="2"/>
  <c r="L55" i="2"/>
  <c r="N53" i="2"/>
  <c r="M53" i="2"/>
  <c r="L53" i="2"/>
  <c r="N51" i="2"/>
  <c r="M51" i="2"/>
  <c r="L51" i="2"/>
  <c r="N49" i="2"/>
  <c r="M49" i="2"/>
  <c r="L49" i="2"/>
  <c r="N36" i="2"/>
  <c r="M36" i="2"/>
  <c r="L36" i="2"/>
  <c r="N34" i="2"/>
  <c r="M34" i="2"/>
  <c r="L34" i="2"/>
  <c r="N32" i="2"/>
  <c r="M32" i="2"/>
  <c r="L32" i="2"/>
  <c r="N30" i="2"/>
  <c r="M30" i="2"/>
  <c r="L30" i="2"/>
  <c r="N28" i="2"/>
  <c r="M28" i="2"/>
  <c r="L28" i="2"/>
  <c r="N26" i="2"/>
  <c r="M26" i="2"/>
  <c r="L26" i="2"/>
  <c r="N24" i="2"/>
  <c r="M24" i="2"/>
  <c r="L24" i="2"/>
  <c r="N22" i="2"/>
  <c r="M22" i="2"/>
  <c r="L22" i="2"/>
  <c r="N20" i="2"/>
  <c r="M20" i="2"/>
  <c r="L20" i="2"/>
  <c r="N18" i="2"/>
  <c r="M18" i="2"/>
  <c r="L18" i="2"/>
  <c r="N16" i="2"/>
  <c r="M16" i="2"/>
  <c r="N14" i="2"/>
  <c r="M14" i="2"/>
  <c r="L14" i="2"/>
  <c r="N12" i="2"/>
  <c r="M12" i="2"/>
  <c r="L12" i="2"/>
  <c r="N10" i="2"/>
  <c r="M10" i="2"/>
  <c r="L10" i="2"/>
  <c r="N8" i="2"/>
  <c r="M8" i="2"/>
  <c r="L8" i="2"/>
  <c r="N59" i="13"/>
  <c r="M59" i="13"/>
  <c r="L59" i="13"/>
  <c r="N57" i="13"/>
  <c r="M57" i="13"/>
  <c r="L57" i="13"/>
  <c r="N46" i="13"/>
  <c r="M46" i="13"/>
  <c r="L46" i="13"/>
  <c r="N44" i="13"/>
  <c r="M44" i="13"/>
  <c r="L44" i="13"/>
  <c r="N42" i="13"/>
  <c r="M42" i="13"/>
  <c r="L42" i="13"/>
  <c r="N40" i="13"/>
  <c r="M40" i="13"/>
  <c r="L40" i="13"/>
  <c r="N38" i="13"/>
  <c r="M38" i="13"/>
  <c r="L38" i="13"/>
  <c r="C3" i="15"/>
  <c r="C2" i="15"/>
  <c r="N55" i="13"/>
  <c r="M55" i="13"/>
  <c r="L55" i="13"/>
  <c r="N53" i="13"/>
  <c r="M53" i="13"/>
  <c r="L53" i="13"/>
  <c r="N51" i="13"/>
  <c r="M51" i="13"/>
  <c r="L51" i="13"/>
  <c r="N49" i="13"/>
  <c r="M49" i="13"/>
  <c r="L49" i="13"/>
  <c r="N36" i="13"/>
  <c r="M36" i="13"/>
  <c r="L36" i="13"/>
  <c r="N34" i="13"/>
  <c r="M34" i="13"/>
  <c r="L34" i="13"/>
  <c r="N32" i="13"/>
  <c r="M32" i="13"/>
  <c r="L32" i="13"/>
  <c r="N30" i="13"/>
  <c r="M30" i="13"/>
  <c r="L30" i="13"/>
  <c r="N28" i="13"/>
  <c r="M28" i="13"/>
  <c r="L28" i="13"/>
  <c r="N26" i="13"/>
  <c r="M26" i="13"/>
  <c r="L26" i="13"/>
  <c r="N24" i="13"/>
  <c r="M24" i="13"/>
  <c r="L24" i="13"/>
  <c r="N22" i="13"/>
  <c r="M22" i="13"/>
  <c r="L22" i="13"/>
  <c r="N20" i="13"/>
  <c r="M20" i="13"/>
  <c r="L20" i="13"/>
  <c r="N18" i="13"/>
  <c r="M18" i="13"/>
  <c r="L18" i="13"/>
  <c r="N16" i="13"/>
  <c r="M16" i="13"/>
  <c r="L16" i="13"/>
  <c r="N14" i="13"/>
  <c r="M14" i="13"/>
  <c r="L14" i="13"/>
  <c r="N12" i="13"/>
  <c r="M12" i="13"/>
  <c r="L12" i="13"/>
  <c r="N10" i="13"/>
  <c r="M10" i="13"/>
  <c r="L10" i="13"/>
  <c r="N8" i="13"/>
  <c r="M8" i="13"/>
  <c r="L8" i="13"/>
  <c r="D116" i="5"/>
  <c r="D117" i="5"/>
  <c r="D118" i="5"/>
  <c r="D119" i="5"/>
  <c r="D120" i="5"/>
  <c r="D121" i="5"/>
  <c r="D122" i="5"/>
  <c r="D123" i="5"/>
  <c r="D124" i="5"/>
  <c r="D116" i="4"/>
  <c r="D117" i="4"/>
  <c r="D118" i="4"/>
  <c r="D119" i="4"/>
  <c r="D120" i="4"/>
  <c r="D121" i="4"/>
  <c r="D122" i="4"/>
  <c r="D123" i="4"/>
  <c r="D124" i="4"/>
  <c r="D116" i="1"/>
  <c r="D117" i="1"/>
  <c r="D118" i="1"/>
  <c r="D119" i="1"/>
  <c r="D120" i="1"/>
  <c r="D121" i="1"/>
  <c r="D122" i="1"/>
  <c r="D123" i="1"/>
  <c r="D124" i="1"/>
  <c r="D116" i="13"/>
  <c r="D117" i="13"/>
  <c r="D118" i="13"/>
  <c r="D119" i="13"/>
  <c r="D120" i="13"/>
  <c r="D121" i="13"/>
  <c r="D122" i="13"/>
  <c r="D123" i="13"/>
  <c r="D124" i="13"/>
  <c r="D116" i="2"/>
  <c r="D117" i="2"/>
  <c r="D118" i="2"/>
  <c r="D119" i="2"/>
  <c r="D120" i="2"/>
  <c r="D121" i="2"/>
  <c r="D122" i="2"/>
  <c r="D123" i="2"/>
  <c r="D124" i="2"/>
  <c r="D86" i="13"/>
  <c r="D89" i="13"/>
  <c r="D90" i="13"/>
  <c r="D91" i="13"/>
  <c r="D92" i="13"/>
  <c r="D93" i="13"/>
  <c r="D94" i="13"/>
  <c r="D95" i="13"/>
  <c r="D96" i="13"/>
  <c r="D86" i="2"/>
  <c r="D89" i="2"/>
  <c r="D90" i="2"/>
  <c r="D91" i="2"/>
  <c r="D92" i="2"/>
  <c r="D93" i="2"/>
  <c r="D94" i="2"/>
  <c r="D95" i="2"/>
  <c r="D96" i="2"/>
  <c r="D86" i="1"/>
  <c r="D89" i="1"/>
  <c r="D90" i="1"/>
  <c r="D91" i="1"/>
  <c r="D92" i="1"/>
  <c r="D93" i="1"/>
  <c r="D94" i="1"/>
  <c r="D95" i="1"/>
  <c r="D96" i="1"/>
  <c r="B26" i="7"/>
  <c r="B25" i="7"/>
  <c r="G134" i="13"/>
  <c r="G133" i="13"/>
  <c r="A130" i="13"/>
  <c r="A107" i="13"/>
  <c r="E58" i="13"/>
  <c r="E56" i="13"/>
  <c r="E45" i="13"/>
  <c r="E43" i="13"/>
  <c r="E41" i="13"/>
  <c r="E39" i="13"/>
  <c r="E37" i="13"/>
  <c r="E60" i="13"/>
  <c r="L3" i="13"/>
  <c r="C3" i="13"/>
  <c r="L2" i="13"/>
  <c r="C2" i="13"/>
  <c r="R69" i="5"/>
  <c r="G54" i="5"/>
  <c r="G52" i="5"/>
  <c r="G50" i="5"/>
  <c r="G48" i="5"/>
  <c r="E45" i="5"/>
  <c r="E43" i="5"/>
  <c r="G35" i="5"/>
  <c r="G33" i="5"/>
  <c r="G31" i="5"/>
  <c r="G29" i="5"/>
  <c r="G27" i="5"/>
  <c r="G25" i="5"/>
  <c r="G23" i="5"/>
  <c r="G21" i="5"/>
  <c r="G19" i="5"/>
  <c r="G17" i="5"/>
  <c r="G15" i="5"/>
  <c r="G13" i="5"/>
  <c r="G11" i="5"/>
  <c r="G9" i="5"/>
  <c r="G7" i="5"/>
  <c r="R69" i="4"/>
  <c r="E6" i="7"/>
  <c r="G54" i="4"/>
  <c r="G52" i="4"/>
  <c r="G50" i="4"/>
  <c r="G48" i="4"/>
  <c r="G35" i="4"/>
  <c r="G33" i="4"/>
  <c r="G31" i="4"/>
  <c r="G29" i="4"/>
  <c r="G27" i="4"/>
  <c r="G25" i="4"/>
  <c r="G23" i="4"/>
  <c r="G21" i="4"/>
  <c r="G19" i="4"/>
  <c r="G17" i="4"/>
  <c r="G15" i="4"/>
  <c r="G13" i="4"/>
  <c r="G11" i="4"/>
  <c r="G9" i="4"/>
  <c r="G7" i="4"/>
  <c r="D6" i="7"/>
  <c r="G54" i="1"/>
  <c r="G52" i="1"/>
  <c r="G50" i="1"/>
  <c r="G48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7" i="1"/>
  <c r="R69" i="2"/>
  <c r="C6" i="7"/>
  <c r="G54" i="2"/>
  <c r="G52" i="2"/>
  <c r="G50" i="2"/>
  <c r="G48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R97" i="2"/>
  <c r="C6" i="15"/>
  <c r="C2" i="7"/>
  <c r="C3" i="7"/>
  <c r="D2" i="8"/>
  <c r="D3" i="8"/>
  <c r="B27" i="7"/>
  <c r="B14" i="7"/>
  <c r="B6" i="7"/>
  <c r="G11" i="15"/>
  <c r="G9" i="15"/>
  <c r="F6" i="7"/>
  <c r="R15" i="2"/>
  <c r="R46" i="13"/>
  <c r="B28" i="7"/>
  <c r="B15" i="7"/>
  <c r="R58" i="13"/>
  <c r="R57" i="13"/>
  <c r="R45" i="13"/>
  <c r="R42" i="13"/>
  <c r="R59" i="13"/>
  <c r="R43" i="13"/>
  <c r="R49" i="13"/>
  <c r="R38" i="13"/>
  <c r="R53" i="13"/>
  <c r="R51" i="13"/>
  <c r="R44" i="13"/>
  <c r="R41" i="13"/>
  <c r="R37" i="13"/>
  <c r="R40" i="13"/>
  <c r="R50" i="13"/>
  <c r="R48" i="13"/>
  <c r="R56" i="13"/>
  <c r="R54" i="13"/>
  <c r="R55" i="13"/>
  <c r="R39" i="13"/>
  <c r="R52" i="13"/>
  <c r="R29" i="13"/>
  <c r="R30" i="13"/>
  <c r="R21" i="13"/>
  <c r="R22" i="13"/>
  <c r="R13" i="13"/>
  <c r="R14" i="13"/>
  <c r="R36" i="13"/>
  <c r="R28" i="13"/>
  <c r="R20" i="13"/>
  <c r="R12" i="13"/>
  <c r="R31" i="13"/>
  <c r="R23" i="13"/>
  <c r="R15" i="13"/>
  <c r="R7" i="13"/>
  <c r="R33" i="13"/>
  <c r="R34" i="13"/>
  <c r="R25" i="13"/>
  <c r="R26" i="13"/>
  <c r="R17" i="13"/>
  <c r="R18" i="13"/>
  <c r="R10" i="13"/>
  <c r="R32" i="13"/>
  <c r="R24" i="13"/>
  <c r="R16" i="13"/>
  <c r="R35" i="13"/>
  <c r="R27" i="13"/>
  <c r="R19" i="13"/>
  <c r="R11" i="13"/>
  <c r="G133" i="5"/>
  <c r="G133" i="4"/>
  <c r="G133" i="1"/>
  <c r="G133" i="2"/>
  <c r="G134" i="5"/>
  <c r="G134" i="4"/>
  <c r="G134" i="1"/>
  <c r="G134" i="2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7" i="10"/>
  <c r="A48" i="10"/>
  <c r="A49" i="10"/>
  <c r="A50" i="10"/>
  <c r="A51" i="10"/>
  <c r="R7" i="2"/>
  <c r="R59" i="2"/>
  <c r="R51" i="1"/>
  <c r="R10" i="2"/>
  <c r="R38" i="2"/>
  <c r="R9" i="2"/>
  <c r="R58" i="2"/>
  <c r="R46" i="2"/>
  <c r="R42" i="2"/>
  <c r="R39" i="2"/>
  <c r="R56" i="2"/>
  <c r="R57" i="2"/>
  <c r="R10" i="1"/>
  <c r="R8" i="2"/>
  <c r="R37" i="2"/>
  <c r="R48" i="2"/>
  <c r="R49" i="2"/>
  <c r="R9" i="1"/>
  <c r="R44" i="2"/>
  <c r="R40" i="2"/>
  <c r="B29" i="7"/>
  <c r="B16" i="7"/>
  <c r="R43" i="2"/>
  <c r="R50" i="1"/>
  <c r="R45" i="2"/>
  <c r="R41" i="2"/>
  <c r="R62" i="13"/>
  <c r="R72" i="13"/>
  <c r="B7" i="7"/>
  <c r="R61" i="13"/>
  <c r="B5" i="7"/>
  <c r="R50" i="2"/>
  <c r="R51" i="2"/>
  <c r="L3" i="5"/>
  <c r="C3" i="5"/>
  <c r="L3" i="4"/>
  <c r="C3" i="4"/>
  <c r="L3" i="1"/>
  <c r="C3" i="1"/>
  <c r="L2" i="5"/>
  <c r="C2" i="5"/>
  <c r="L2" i="4"/>
  <c r="C2" i="4"/>
  <c r="L2" i="1"/>
  <c r="C2" i="1"/>
  <c r="L2" i="2"/>
  <c r="L3" i="2"/>
  <c r="C3" i="2"/>
  <c r="C2" i="2"/>
  <c r="C53" i="8"/>
  <c r="C52" i="8"/>
  <c r="C45" i="8"/>
  <c r="D45" i="8"/>
  <c r="H42" i="8"/>
  <c r="C41" i="8"/>
  <c r="D41" i="8"/>
  <c r="H38" i="8"/>
  <c r="C49" i="8"/>
  <c r="D49" i="8"/>
  <c r="H46" i="8"/>
  <c r="C33" i="8"/>
  <c r="D33" i="8"/>
  <c r="E33" i="8"/>
  <c r="H30" i="8"/>
  <c r="C29" i="8"/>
  <c r="D29" i="8"/>
  <c r="E29" i="8"/>
  <c r="H26" i="8"/>
  <c r="C37" i="8"/>
  <c r="D37" i="8"/>
  <c r="H34" i="8"/>
  <c r="H50" i="8"/>
  <c r="C25" i="8"/>
  <c r="D25" i="8"/>
  <c r="C21" i="8"/>
  <c r="D21" i="8"/>
  <c r="C17" i="8"/>
  <c r="D17" i="8"/>
  <c r="C13" i="8"/>
  <c r="D13" i="8"/>
  <c r="C9" i="8"/>
  <c r="C8" i="8"/>
  <c r="H22" i="8"/>
  <c r="H18" i="8"/>
  <c r="H10" i="8"/>
  <c r="R125" i="5"/>
  <c r="F10" i="15"/>
  <c r="R125" i="4"/>
  <c r="E10" i="15"/>
  <c r="R125" i="1"/>
  <c r="D10" i="15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F29" i="7"/>
  <c r="E29" i="7"/>
  <c r="D29" i="7"/>
  <c r="F28" i="7"/>
  <c r="E28" i="7"/>
  <c r="D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A130" i="5"/>
  <c r="A107" i="5"/>
  <c r="R97" i="5"/>
  <c r="F6" i="15"/>
  <c r="D76" i="5"/>
  <c r="D77" i="5"/>
  <c r="D78" i="5"/>
  <c r="D79" i="5"/>
  <c r="A130" i="4"/>
  <c r="A107" i="4"/>
  <c r="R97" i="4"/>
  <c r="D76" i="4"/>
  <c r="D77" i="4"/>
  <c r="D78" i="4"/>
  <c r="D79" i="4"/>
  <c r="D80" i="4"/>
  <c r="D81" i="4"/>
  <c r="D82" i="4"/>
  <c r="D83" i="4"/>
  <c r="D84" i="4"/>
  <c r="D85" i="4"/>
  <c r="D87" i="4"/>
  <c r="A130" i="2"/>
  <c r="A107" i="2"/>
  <c r="A90" i="2"/>
  <c r="A130" i="1"/>
  <c r="A107" i="1"/>
  <c r="R97" i="1"/>
  <c r="A120" i="1"/>
  <c r="C32" i="8"/>
  <c r="C31" i="8"/>
  <c r="C40" i="8"/>
  <c r="C39" i="8"/>
  <c r="H14" i="8"/>
  <c r="H6" i="8"/>
  <c r="D53" i="8"/>
  <c r="E53" i="8"/>
  <c r="F53" i="8"/>
  <c r="G53" i="8"/>
  <c r="C28" i="8"/>
  <c r="C27" i="8"/>
  <c r="C36" i="8"/>
  <c r="C20" i="8"/>
  <c r="C19" i="8"/>
  <c r="C48" i="8"/>
  <c r="C47" i="8"/>
  <c r="D9" i="8"/>
  <c r="D8" i="8"/>
  <c r="D7" i="8"/>
  <c r="A120" i="5"/>
  <c r="C44" i="8"/>
  <c r="C43" i="8"/>
  <c r="C24" i="8"/>
  <c r="C23" i="8"/>
  <c r="D28" i="8"/>
  <c r="E28" i="8"/>
  <c r="E27" i="8"/>
  <c r="E37" i="8"/>
  <c r="D36" i="8"/>
  <c r="E36" i="8"/>
  <c r="D32" i="8"/>
  <c r="D31" i="8"/>
  <c r="D52" i="8"/>
  <c r="D51" i="8"/>
  <c r="C35" i="8"/>
  <c r="C12" i="8"/>
  <c r="C11" i="8"/>
  <c r="D80" i="5"/>
  <c r="D81" i="5"/>
  <c r="D82" i="5"/>
  <c r="D83" i="5"/>
  <c r="D84" i="5"/>
  <c r="D85" i="5"/>
  <c r="D86" i="4"/>
  <c r="D89" i="4"/>
  <c r="R51" i="4"/>
  <c r="R50" i="4"/>
  <c r="A120" i="4"/>
  <c r="R51" i="5"/>
  <c r="R50" i="5"/>
  <c r="B31" i="7"/>
  <c r="B17" i="7"/>
  <c r="G17" i="7"/>
  <c r="A90" i="1"/>
  <c r="D6" i="15"/>
  <c r="A90" i="4"/>
  <c r="E6" i="15"/>
  <c r="A90" i="5"/>
  <c r="C16" i="8"/>
  <c r="C15" i="8"/>
  <c r="R59" i="1"/>
  <c r="R58" i="1"/>
  <c r="R48" i="1"/>
  <c r="R49" i="1"/>
  <c r="R57" i="1"/>
  <c r="R56" i="1"/>
  <c r="R8" i="1"/>
  <c r="R7" i="1"/>
  <c r="R42" i="1"/>
  <c r="R41" i="1"/>
  <c r="R10" i="4"/>
  <c r="R9" i="4"/>
  <c r="R38" i="1"/>
  <c r="R37" i="1"/>
  <c r="R44" i="1"/>
  <c r="R43" i="1"/>
  <c r="R40" i="1"/>
  <c r="R39" i="1"/>
  <c r="R46" i="1"/>
  <c r="R45" i="1"/>
  <c r="E21" i="8"/>
  <c r="D20" i="8"/>
  <c r="D19" i="8"/>
  <c r="E13" i="8"/>
  <c r="D12" i="8"/>
  <c r="E9" i="8"/>
  <c r="F9" i="8"/>
  <c r="G9" i="8"/>
  <c r="H9" i="8"/>
  <c r="R71" i="13"/>
  <c r="R73" i="13"/>
  <c r="B5" i="15"/>
  <c r="R53" i="2"/>
  <c r="R52" i="2"/>
  <c r="R53" i="1"/>
  <c r="R52" i="1"/>
  <c r="R53" i="5"/>
  <c r="R52" i="5"/>
  <c r="R53" i="4"/>
  <c r="R52" i="4"/>
  <c r="R12" i="1"/>
  <c r="R11" i="1"/>
  <c r="R12" i="5"/>
  <c r="R11" i="5"/>
  <c r="R11" i="4"/>
  <c r="R12" i="4"/>
  <c r="R12" i="2"/>
  <c r="R11" i="2"/>
  <c r="G9" i="7"/>
  <c r="G13" i="7"/>
  <c r="G14" i="7"/>
  <c r="G23" i="7"/>
  <c r="G27" i="7"/>
  <c r="G39" i="7"/>
  <c r="G8" i="7"/>
  <c r="G10" i="7"/>
  <c r="G12" i="7"/>
  <c r="G24" i="7"/>
  <c r="G26" i="7"/>
  <c r="C29" i="7"/>
  <c r="G29" i="7"/>
  <c r="G16" i="7"/>
  <c r="G11" i="7"/>
  <c r="G25" i="7"/>
  <c r="G6" i="7"/>
  <c r="G15" i="7"/>
  <c r="C7" i="8"/>
  <c r="E8" i="8"/>
  <c r="F21" i="8"/>
  <c r="G21" i="8"/>
  <c r="F29" i="8"/>
  <c r="G29" i="8"/>
  <c r="H29" i="8"/>
  <c r="E41" i="8"/>
  <c r="F41" i="8"/>
  <c r="G41" i="8"/>
  <c r="D40" i="8"/>
  <c r="E17" i="8"/>
  <c r="F17" i="8"/>
  <c r="G17" i="8"/>
  <c r="D16" i="8"/>
  <c r="F33" i="8"/>
  <c r="G33" i="8"/>
  <c r="C51" i="8"/>
  <c r="E25" i="8"/>
  <c r="F25" i="8"/>
  <c r="G25" i="8"/>
  <c r="D24" i="8"/>
  <c r="D48" i="8"/>
  <c r="E49" i="8"/>
  <c r="F49" i="8"/>
  <c r="G49" i="8"/>
  <c r="E45" i="8"/>
  <c r="F45" i="8"/>
  <c r="G45" i="8"/>
  <c r="D44" i="8"/>
  <c r="F13" i="8"/>
  <c r="G13" i="8"/>
  <c r="F37" i="8"/>
  <c r="G37" i="8"/>
  <c r="H53" i="8"/>
  <c r="D87" i="5"/>
  <c r="D89" i="5"/>
  <c r="D90" i="5"/>
  <c r="D91" i="5"/>
  <c r="D92" i="5"/>
  <c r="D93" i="5"/>
  <c r="D94" i="5"/>
  <c r="D95" i="5"/>
  <c r="D96" i="5"/>
  <c r="E52" i="8"/>
  <c r="E51" i="8"/>
  <c r="D27" i="8"/>
  <c r="D90" i="4"/>
  <c r="D91" i="4"/>
  <c r="D92" i="4"/>
  <c r="D93" i="4"/>
  <c r="D94" i="4"/>
  <c r="D95" i="4"/>
  <c r="D96" i="4"/>
  <c r="C54" i="8"/>
  <c r="R105" i="13"/>
  <c r="B22" i="7"/>
  <c r="F28" i="8"/>
  <c r="F27" i="8"/>
  <c r="E35" i="8"/>
  <c r="F36" i="8"/>
  <c r="F35" i="8"/>
  <c r="H33" i="8"/>
  <c r="H41" i="8"/>
  <c r="E32" i="8"/>
  <c r="D35" i="8"/>
  <c r="B32" i="7"/>
  <c r="G32" i="7"/>
  <c r="B18" i="7"/>
  <c r="G18" i="7"/>
  <c r="R59" i="4"/>
  <c r="R58" i="4"/>
  <c r="R57" i="4"/>
  <c r="R56" i="4"/>
  <c r="R48" i="4"/>
  <c r="R49" i="4"/>
  <c r="R7" i="4"/>
  <c r="R8" i="4"/>
  <c r="R39" i="4"/>
  <c r="R40" i="4"/>
  <c r="R44" i="4"/>
  <c r="R43" i="4"/>
  <c r="R46" i="4"/>
  <c r="R45" i="4"/>
  <c r="R38" i="4"/>
  <c r="R37" i="4"/>
  <c r="R10" i="5"/>
  <c r="R9" i="5"/>
  <c r="R42" i="4"/>
  <c r="R41" i="4"/>
  <c r="E20" i="8"/>
  <c r="H21" i="8"/>
  <c r="D11" i="8"/>
  <c r="E12" i="8"/>
  <c r="E11" i="8"/>
  <c r="A36" i="13"/>
  <c r="R55" i="1"/>
  <c r="R54" i="1"/>
  <c r="R55" i="5"/>
  <c r="R54" i="5"/>
  <c r="R55" i="4"/>
  <c r="R54" i="4"/>
  <c r="R55" i="2"/>
  <c r="R54" i="2"/>
  <c r="R14" i="1"/>
  <c r="R13" i="1"/>
  <c r="R14" i="5"/>
  <c r="R13" i="5"/>
  <c r="R14" i="2"/>
  <c r="R13" i="2"/>
  <c r="R14" i="4"/>
  <c r="R13" i="4"/>
  <c r="C31" i="7"/>
  <c r="G31" i="7"/>
  <c r="C28" i="7"/>
  <c r="G28" i="7"/>
  <c r="R125" i="2"/>
  <c r="D47" i="8"/>
  <c r="E48" i="8"/>
  <c r="E47" i="8"/>
  <c r="H25" i="8"/>
  <c r="H37" i="8"/>
  <c r="H45" i="8"/>
  <c r="F52" i="8"/>
  <c r="H17" i="8"/>
  <c r="E44" i="8"/>
  <c r="E43" i="8"/>
  <c r="D43" i="8"/>
  <c r="D54" i="8"/>
  <c r="R105" i="2"/>
  <c r="E16" i="8"/>
  <c r="E15" i="8"/>
  <c r="D15" i="8"/>
  <c r="D39" i="8"/>
  <c r="E40" i="8"/>
  <c r="E39" i="8"/>
  <c r="D23" i="8"/>
  <c r="E24" i="8"/>
  <c r="E23" i="8"/>
  <c r="C55" i="8"/>
  <c r="R101" i="13"/>
  <c r="H49" i="8"/>
  <c r="E7" i="8"/>
  <c r="H13" i="8"/>
  <c r="F8" i="8"/>
  <c r="A105" i="13"/>
  <c r="B8" i="15"/>
  <c r="G28" i="8"/>
  <c r="E31" i="8"/>
  <c r="F32" i="8"/>
  <c r="F31" i="8"/>
  <c r="G36" i="8"/>
  <c r="G35" i="8"/>
  <c r="H35" i="8"/>
  <c r="G27" i="8"/>
  <c r="H27" i="8"/>
  <c r="H28" i="8"/>
  <c r="A120" i="2"/>
  <c r="C10" i="15"/>
  <c r="B33" i="7"/>
  <c r="G33" i="7"/>
  <c r="B19" i="7"/>
  <c r="G19" i="7"/>
  <c r="B21" i="7"/>
  <c r="R49" i="5"/>
  <c r="R48" i="5"/>
  <c r="R57" i="5"/>
  <c r="R56" i="5"/>
  <c r="R58" i="5"/>
  <c r="R59" i="5"/>
  <c r="R44" i="5"/>
  <c r="R43" i="5"/>
  <c r="R38" i="5"/>
  <c r="R37" i="5"/>
  <c r="R42" i="5"/>
  <c r="R41" i="5"/>
  <c r="R8" i="5"/>
  <c r="R7" i="5"/>
  <c r="R40" i="5"/>
  <c r="R39" i="5"/>
  <c r="R46" i="5"/>
  <c r="R45" i="5"/>
  <c r="E19" i="8"/>
  <c r="F20" i="8"/>
  <c r="F19" i="8"/>
  <c r="F16" i="8"/>
  <c r="F15" i="8"/>
  <c r="F12" i="8"/>
  <c r="F11" i="8"/>
  <c r="A101" i="13"/>
  <c r="B7" i="15"/>
  <c r="R16" i="1"/>
  <c r="R15" i="1"/>
  <c r="R16" i="2"/>
  <c r="R16" i="4"/>
  <c r="R15" i="4"/>
  <c r="R16" i="5"/>
  <c r="R15" i="5"/>
  <c r="F7" i="8"/>
  <c r="E54" i="8"/>
  <c r="F24" i="8"/>
  <c r="F23" i="8"/>
  <c r="C56" i="8"/>
  <c r="F40" i="8"/>
  <c r="G40" i="8"/>
  <c r="G39" i="8"/>
  <c r="F48" i="8"/>
  <c r="F47" i="8"/>
  <c r="F44" i="8"/>
  <c r="F43" i="8"/>
  <c r="G8" i="8"/>
  <c r="D55" i="8"/>
  <c r="R101" i="2"/>
  <c r="F51" i="8"/>
  <c r="G52" i="8"/>
  <c r="G44" i="8"/>
  <c r="G43" i="8"/>
  <c r="E55" i="8"/>
  <c r="R101" i="1"/>
  <c r="A101" i="1"/>
  <c r="D7" i="15"/>
  <c r="H36" i="8"/>
  <c r="H43" i="8"/>
  <c r="G32" i="8"/>
  <c r="G31" i="8"/>
  <c r="H31" i="8"/>
  <c r="B34" i="7"/>
  <c r="G34" i="7"/>
  <c r="B20" i="7"/>
  <c r="G20" i="7"/>
  <c r="R97" i="13"/>
  <c r="G12" i="8"/>
  <c r="G11" i="8"/>
  <c r="H11" i="8"/>
  <c r="G20" i="8"/>
  <c r="G19" i="8"/>
  <c r="H19" i="8"/>
  <c r="G16" i="8"/>
  <c r="G15" i="8"/>
  <c r="H15" i="8"/>
  <c r="R18" i="5"/>
  <c r="R17" i="5"/>
  <c r="R18" i="1"/>
  <c r="R17" i="1"/>
  <c r="R18" i="2"/>
  <c r="R17" i="2"/>
  <c r="R18" i="4"/>
  <c r="R17" i="4"/>
  <c r="G7" i="8"/>
  <c r="H7" i="8"/>
  <c r="R105" i="1"/>
  <c r="E56" i="8"/>
  <c r="G51" i="8"/>
  <c r="H52" i="8"/>
  <c r="C22" i="7"/>
  <c r="A105" i="2"/>
  <c r="C8" i="15"/>
  <c r="H51" i="8"/>
  <c r="H44" i="8"/>
  <c r="G48" i="8"/>
  <c r="G47" i="8"/>
  <c r="H47" i="8"/>
  <c r="G24" i="8"/>
  <c r="G23" i="8"/>
  <c r="H23" i="8"/>
  <c r="F39" i="8"/>
  <c r="H39" i="8"/>
  <c r="H40" i="8"/>
  <c r="F54" i="8"/>
  <c r="D56" i="8"/>
  <c r="H8" i="8"/>
  <c r="C21" i="7"/>
  <c r="A101" i="2"/>
  <c r="C7" i="15"/>
  <c r="D21" i="7"/>
  <c r="H32" i="8"/>
  <c r="B35" i="7"/>
  <c r="G35" i="7"/>
  <c r="A90" i="13"/>
  <c r="B6" i="15"/>
  <c r="H12" i="8"/>
  <c r="H16" i="8"/>
  <c r="H20" i="8"/>
  <c r="R20" i="1"/>
  <c r="R19" i="1"/>
  <c r="R20" i="2"/>
  <c r="R19" i="2"/>
  <c r="R20" i="4"/>
  <c r="R19" i="4"/>
  <c r="R19" i="5"/>
  <c r="R20" i="5"/>
  <c r="D22" i="7"/>
  <c r="A105" i="1"/>
  <c r="D8" i="15"/>
  <c r="F55" i="8"/>
  <c r="F56" i="8"/>
  <c r="H48" i="8"/>
  <c r="R105" i="4"/>
  <c r="H24" i="8"/>
  <c r="G54" i="8"/>
  <c r="H54" i="8"/>
  <c r="G55" i="8"/>
  <c r="R101" i="5"/>
  <c r="B36" i="7"/>
  <c r="G36" i="7"/>
  <c r="G6" i="15"/>
  <c r="R22" i="1"/>
  <c r="R21" i="1"/>
  <c r="R22" i="5"/>
  <c r="R21" i="5"/>
  <c r="R22" i="4"/>
  <c r="R21" i="4"/>
  <c r="R22" i="2"/>
  <c r="R21" i="2"/>
  <c r="G56" i="8"/>
  <c r="H56" i="8"/>
  <c r="R105" i="5"/>
  <c r="F21" i="7"/>
  <c r="A101" i="5"/>
  <c r="F7" i="15"/>
  <c r="E22" i="7"/>
  <c r="A105" i="4"/>
  <c r="E8" i="15"/>
  <c r="R101" i="4"/>
  <c r="H55" i="8"/>
  <c r="B37" i="7"/>
  <c r="G37" i="7"/>
  <c r="R24" i="2"/>
  <c r="R23" i="2"/>
  <c r="R23" i="4"/>
  <c r="R24" i="4"/>
  <c r="R23" i="1"/>
  <c r="R24" i="1"/>
  <c r="R23" i="5"/>
  <c r="R24" i="5"/>
  <c r="F22" i="7"/>
  <c r="G22" i="7"/>
  <c r="A105" i="5"/>
  <c r="F8" i="15"/>
  <c r="G8" i="15"/>
  <c r="A101" i="4"/>
  <c r="E7" i="15"/>
  <c r="E21" i="7"/>
  <c r="G21" i="7"/>
  <c r="B38" i="7"/>
  <c r="G38" i="7"/>
  <c r="R26" i="5"/>
  <c r="R25" i="5"/>
  <c r="R26" i="2"/>
  <c r="R25" i="2"/>
  <c r="R26" i="4"/>
  <c r="R25" i="4"/>
  <c r="R26" i="1"/>
  <c r="R25" i="1"/>
  <c r="A120" i="13"/>
  <c r="B10" i="15"/>
  <c r="R131" i="13"/>
  <c r="R28" i="4"/>
  <c r="R27" i="4"/>
  <c r="R28" i="5"/>
  <c r="R27" i="5"/>
  <c r="R27" i="1"/>
  <c r="R28" i="1"/>
  <c r="R28" i="2"/>
  <c r="R27" i="2"/>
  <c r="R133" i="13"/>
  <c r="R134" i="13"/>
  <c r="R137" i="13"/>
  <c r="R138" i="13"/>
  <c r="G10" i="15"/>
  <c r="B12" i="15"/>
  <c r="R30" i="2"/>
  <c r="R29" i="2"/>
  <c r="R30" i="4"/>
  <c r="R29" i="4"/>
  <c r="R30" i="1"/>
  <c r="R29" i="1"/>
  <c r="R30" i="5"/>
  <c r="R29" i="5"/>
  <c r="B13" i="15"/>
  <c r="A137" i="13"/>
  <c r="B41" i="7"/>
  <c r="R31" i="1"/>
  <c r="R32" i="1"/>
  <c r="R31" i="2"/>
  <c r="R32" i="2"/>
  <c r="R32" i="5"/>
  <c r="R31" i="5"/>
  <c r="R32" i="4"/>
  <c r="R31" i="4"/>
  <c r="B14" i="15"/>
  <c r="R34" i="5"/>
  <c r="R33" i="5"/>
  <c r="R34" i="1"/>
  <c r="R33" i="1"/>
  <c r="R34" i="4"/>
  <c r="R33" i="4"/>
  <c r="R34" i="2"/>
  <c r="R33" i="2"/>
  <c r="R35" i="5"/>
  <c r="R61" i="5"/>
  <c r="R36" i="5"/>
  <c r="R62" i="5"/>
  <c r="R35" i="2"/>
  <c r="R61" i="2"/>
  <c r="R36" i="2"/>
  <c r="R62" i="2"/>
  <c r="R36" i="1"/>
  <c r="R62" i="1"/>
  <c r="R35" i="1"/>
  <c r="R61" i="1"/>
  <c r="R71" i="1"/>
  <c r="R36" i="4"/>
  <c r="R62" i="4"/>
  <c r="R35" i="4"/>
  <c r="R61" i="4"/>
  <c r="R72" i="2"/>
  <c r="R72" i="5"/>
  <c r="E5" i="7"/>
  <c r="R71" i="4"/>
  <c r="F5" i="7"/>
  <c r="R71" i="5"/>
  <c r="R72" i="4"/>
  <c r="D5" i="7"/>
  <c r="R72" i="1"/>
  <c r="C5" i="7"/>
  <c r="R71" i="2"/>
  <c r="G7" i="15"/>
  <c r="E7" i="7"/>
  <c r="E40" i="7"/>
  <c r="D7" i="7"/>
  <c r="D40" i="7"/>
  <c r="C7" i="7"/>
  <c r="C40" i="7"/>
  <c r="B40" i="7"/>
  <c r="B42" i="7"/>
  <c r="F7" i="7"/>
  <c r="F40" i="7"/>
  <c r="R73" i="2"/>
  <c r="G5" i="7"/>
  <c r="R73" i="1"/>
  <c r="D5" i="15"/>
  <c r="D12" i="15"/>
  <c r="R73" i="5"/>
  <c r="F5" i="15"/>
  <c r="F12" i="15"/>
  <c r="R73" i="4"/>
  <c r="E5" i="15"/>
  <c r="E12" i="15"/>
  <c r="R131" i="2"/>
  <c r="C5" i="15"/>
  <c r="G7" i="7"/>
  <c r="G40" i="7"/>
  <c r="A36" i="2"/>
  <c r="A36" i="1"/>
  <c r="R131" i="1"/>
  <c r="R131" i="5"/>
  <c r="A36" i="5"/>
  <c r="R131" i="4"/>
  <c r="A36" i="4"/>
  <c r="R133" i="2"/>
  <c r="R134" i="2"/>
  <c r="R137" i="2"/>
  <c r="R133" i="5"/>
  <c r="R134" i="5"/>
  <c r="R137" i="5"/>
  <c r="R133" i="4"/>
  <c r="R134" i="4"/>
  <c r="R137" i="4"/>
  <c r="R133" i="1"/>
  <c r="R134" i="1"/>
  <c r="R137" i="1"/>
  <c r="G5" i="15"/>
  <c r="G12" i="15"/>
  <c r="C12" i="15"/>
  <c r="C13" i="15"/>
  <c r="C14" i="15"/>
  <c r="C41" i="7"/>
  <c r="C42" i="7"/>
  <c r="A137" i="2"/>
  <c r="R138" i="2"/>
  <c r="F13" i="15"/>
  <c r="F14" i="15"/>
  <c r="A137" i="5"/>
  <c r="F41" i="7"/>
  <c r="F42" i="7"/>
  <c r="A136" i="5"/>
  <c r="R138" i="5"/>
  <c r="E13" i="15"/>
  <c r="E14" i="15"/>
  <c r="E41" i="7"/>
  <c r="E42" i="7"/>
  <c r="A136" i="4"/>
  <c r="A137" i="4"/>
  <c r="R138" i="4"/>
  <c r="D13" i="15"/>
  <c r="A137" i="1"/>
  <c r="A136" i="1"/>
  <c r="D41" i="7"/>
  <c r="R138" i="1"/>
  <c r="G13" i="15"/>
  <c r="G14" i="15"/>
  <c r="D14" i="15"/>
  <c r="G41" i="7"/>
  <c r="G42" i="7"/>
  <c r="D42" i="7"/>
</calcChain>
</file>

<file path=xl/sharedStrings.xml><?xml version="1.0" encoding="utf-8"?>
<sst xmlns="http://schemas.openxmlformats.org/spreadsheetml/2006/main" count="1656" uniqueCount="278">
  <si>
    <t>1.</t>
  </si>
  <si>
    <t>2.</t>
  </si>
  <si>
    <t>3.</t>
  </si>
  <si>
    <t>4.</t>
  </si>
  <si>
    <t>5.</t>
  </si>
  <si>
    <t>6.</t>
  </si>
  <si>
    <t>B.</t>
  </si>
  <si>
    <t>Other</t>
  </si>
  <si>
    <t>C.</t>
  </si>
  <si>
    <t>Postage</t>
  </si>
  <si>
    <t>Principal Investigator/Project Director:</t>
  </si>
  <si>
    <t>Agency:</t>
  </si>
  <si>
    <t>Total</t>
  </si>
  <si>
    <t>Summer</t>
  </si>
  <si>
    <t>12 month</t>
  </si>
  <si>
    <t>9 month</t>
  </si>
  <si>
    <t>Other Professionals</t>
  </si>
  <si>
    <t>INDIRECT COST BASE</t>
  </si>
  <si>
    <t>Secretarial-Clerical (SECRETARIAL-CLERICAL WILL REQUIRE A DIRECT CHARGE EXEMPTION FORM AT PROPOSAL TIME)</t>
  </si>
  <si>
    <t>% Effort Summer</t>
  </si>
  <si>
    <t>Base Salary</t>
  </si>
  <si>
    <t xml:space="preserve">% Effort AY </t>
  </si>
  <si>
    <t>Object Code</t>
  </si>
  <si>
    <t>(List each separately with title)</t>
  </si>
  <si>
    <t>771600-771649
771700-771999</t>
  </si>
  <si>
    <t>FLORIDA INTERNATIONAL UNIVERSITY PROPOSAL BUDGET SHEET</t>
  </si>
  <si>
    <t>Period/Year #:</t>
  </si>
  <si>
    <t>771500-771549</t>
  </si>
  <si>
    <t>771660-771669</t>
  </si>
  <si>
    <t>721200-721999</t>
  </si>
  <si>
    <t xml:space="preserve">Advertising Services </t>
  </si>
  <si>
    <t xml:space="preserve">Books &amp; Films </t>
  </si>
  <si>
    <t xml:space="preserve">Building &amp; Construction </t>
  </si>
  <si>
    <t xml:space="preserve">Cellular Phones </t>
  </si>
  <si>
    <t>Construction Services</t>
  </si>
  <si>
    <t xml:space="preserve">Data Processing Supplies </t>
  </si>
  <si>
    <t xml:space="preserve">Food Products </t>
  </si>
  <si>
    <t xml:space="preserve">Freight </t>
  </si>
  <si>
    <t xml:space="preserve">Insurance </t>
  </si>
  <si>
    <t xml:space="preserve">Local Telephone Calls </t>
  </si>
  <si>
    <t xml:space="preserve">Long Distance Telephone Calls </t>
  </si>
  <si>
    <t xml:space="preserve">Membership &amp; Subscriptions </t>
  </si>
  <si>
    <t xml:space="preserve">Motor Fuel &amp; Lubricants </t>
  </si>
  <si>
    <t xml:space="preserve">Moving Expenses </t>
  </si>
  <si>
    <t xml:space="preserve">Other Materials &amp; Supplies </t>
  </si>
  <si>
    <t xml:space="preserve">Participant Payments </t>
  </si>
  <si>
    <t xml:space="preserve">Patient Care Costs </t>
  </si>
  <si>
    <t xml:space="preserve">Printing &amp; Reproduction </t>
  </si>
  <si>
    <t>Rent Expense Other Than Buildings</t>
  </si>
  <si>
    <t xml:space="preserve">Repairs &amp; Maintenance </t>
  </si>
  <si>
    <t xml:space="preserve">Telephone Equipment </t>
  </si>
  <si>
    <t xml:space="preserve">Travel - Domestic </t>
  </si>
  <si>
    <t>Travel - Foreign</t>
  </si>
  <si>
    <t>A.</t>
  </si>
  <si>
    <t>773600-773699</t>
  </si>
  <si>
    <t>711360-711399</t>
  </si>
  <si>
    <t>711190-711199</t>
  </si>
  <si>
    <t>773500-773599</t>
  </si>
  <si>
    <t>773100-773199</t>
  </si>
  <si>
    <t>711230-711239</t>
  </si>
  <si>
    <t>768400-768409</t>
  </si>
  <si>
    <t>Specify:</t>
  </si>
  <si>
    <t>711180-711189</t>
  </si>
  <si>
    <t>Level 3 
Budgetary Account</t>
  </si>
  <si>
    <t>Level 4
Budgetary Account</t>
  </si>
  <si>
    <t>P77150-OPS</t>
  </si>
  <si>
    <t>S77295 - Subcontractors over $25K</t>
  </si>
  <si>
    <t>S7729U - Subcontractors under $25K</t>
  </si>
  <si>
    <t>S76840 - Tuition</t>
  </si>
  <si>
    <t>S75700 - Facilities &amp; Administrative Expense</t>
  </si>
  <si>
    <t>P77100 - Salaries &amp; Wages</t>
  </si>
  <si>
    <t>P77156 - Fringe</t>
  </si>
  <si>
    <t>P71121 - Domestic Travel</t>
  </si>
  <si>
    <t>P71123 - Foreign Travel</t>
  </si>
  <si>
    <t>P77300 - Materials and Supplies</t>
  </si>
  <si>
    <t>P71190 - Other Operating Expenses</t>
  </si>
  <si>
    <t>P71100 - Participant Payments</t>
  </si>
  <si>
    <t>P71150 - Patient Care Cost</t>
  </si>
  <si>
    <t xml:space="preserve">P77200 - Professional Fees  </t>
  </si>
  <si>
    <t>P71140 - Rent Expense Other Than Buildings</t>
  </si>
  <si>
    <t>P76100 - Repairs and Maintenance</t>
  </si>
  <si>
    <t>P76800 - Scholarships</t>
  </si>
  <si>
    <t>P76830 - Stipends</t>
  </si>
  <si>
    <t>P77295 - Subcontractors over $25K</t>
  </si>
  <si>
    <t>P7729U - Subcontractors under $25K</t>
  </si>
  <si>
    <t>P76840 - Tuition</t>
  </si>
  <si>
    <t>P77220 - Advertising Services</t>
  </si>
  <si>
    <t>P72110 - Books &amp; Film</t>
  </si>
  <si>
    <t>P77320 - Building and Construction</t>
  </si>
  <si>
    <t>P71117 - Cellular Phones</t>
  </si>
  <si>
    <t>P77218 - Construction Services</t>
  </si>
  <si>
    <t>P77382 - Data Processing Supplies</t>
  </si>
  <si>
    <t>P77380 - Food Products</t>
  </si>
  <si>
    <t>P71116 - Local Telephone Calls</t>
  </si>
  <si>
    <t>P71145 - Memberships &amp; Subscriptions</t>
  </si>
  <si>
    <t>P71130 - Moving Expenses</t>
  </si>
  <si>
    <t>P77330 - Office Supplies</t>
  </si>
  <si>
    <t>P71101 - Postage</t>
  </si>
  <si>
    <t xml:space="preserve">P71144 - Rent Expense Buildings </t>
  </si>
  <si>
    <t>P72100 - Other Capital Outlay</t>
  </si>
  <si>
    <t>P75700 - Indirect Costs</t>
  </si>
  <si>
    <t>Educational &amp; Lab Supplies</t>
  </si>
  <si>
    <t>711211-711226
711251-711286</t>
  </si>
  <si>
    <t>711021-711031</t>
  </si>
  <si>
    <t>773001-773002
711075-711077
711900-711989</t>
  </si>
  <si>
    <t xml:space="preserve">772101-772102
772104-772126
772131-772132            772141                772151-772157           772301-772303         </t>
  </si>
  <si>
    <t xml:space="preserve">Professional Fees </t>
  </si>
  <si>
    <t>711401-711406</t>
  </si>
  <si>
    <t>761001-761006</t>
  </si>
  <si>
    <t>768201-768211</t>
  </si>
  <si>
    <t>Scholarships</t>
  </si>
  <si>
    <t>Stipends</t>
  </si>
  <si>
    <t>Tuition Payments</t>
  </si>
  <si>
    <t>772201-772204</t>
  </si>
  <si>
    <t>721101-721103</t>
  </si>
  <si>
    <t>773201-773212</t>
  </si>
  <si>
    <t>772181-772185</t>
  </si>
  <si>
    <t>711451-711454</t>
  </si>
  <si>
    <t>711301-711304</t>
  </si>
  <si>
    <t>773301-773305</t>
  </si>
  <si>
    <t>711011-711013</t>
  </si>
  <si>
    <t>Rent Expense Buildings</t>
  </si>
  <si>
    <t>Restricted Expenses - In alphabetical order by budget category.</t>
  </si>
  <si>
    <t>Rate:</t>
  </si>
  <si>
    <t>P71118-Telephone Equipment</t>
  </si>
  <si>
    <t>21</t>
  </si>
  <si>
    <t xml:space="preserve">P71119 - Long Distance Telephone Calls </t>
  </si>
  <si>
    <t>Consulting Services/Agreements</t>
  </si>
  <si>
    <t>% Effort
CY</t>
  </si>
  <si>
    <t>(F) = Faculty 
(A) = Administrative</t>
  </si>
  <si>
    <t>(S) = Staff</t>
  </si>
  <si>
    <t>Budget Period Start Date:</t>
  </si>
  <si>
    <t>TOTAL SALARIES &amp; WAGES (A+B):</t>
  </si>
  <si>
    <t>TOTAL FRINGE BENEFITS:</t>
  </si>
  <si>
    <r>
      <t xml:space="preserve">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are part of F&amp;A and are normally not allowed on Federal Grants.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will require a DIRECT CHARGE EXEMPTION FORM.</t>
    </r>
  </si>
  <si>
    <t>Miscellaneous Expenses (Other)
*** Must Provide Amount &amp; Associated Details Below ***</t>
  </si>
  <si>
    <t>TOTAL OTHER PERSONNEL FRINGE BENEFITS (SECTION B):</t>
  </si>
  <si>
    <t>TOTAL OTHER PERSONNEL SALARIES &amp; WAGES(SECTION B):</t>
  </si>
  <si>
    <t>TOTAL RESTRICTED OPERATING EXPENSES (S7710R):</t>
  </si>
  <si>
    <t>TOTAL OPERATING EXPENSES (S71100):</t>
  </si>
  <si>
    <t>Budget Period End Date:</t>
  </si>
  <si>
    <t>TOTAL INDIRECT COSTS (S75700):</t>
  </si>
  <si>
    <t>TOTAL SALARIES, WAGES, AND FRINGE BENEFITS (S77100):</t>
  </si>
  <si>
    <t>TOTAL DIRECT COSTS (A through D):</t>
  </si>
  <si>
    <t>Total Permanent Equipment (S72120):</t>
  </si>
  <si>
    <t>E. INDIRECT COSTS</t>
  </si>
  <si>
    <t>G. TOTAL DIRECT AND INDIRECT COSTS</t>
  </si>
  <si>
    <t xml:space="preserve">D. PERMANENT EQUIPMENT &amp; BOOKS OR OTHER LIBRARY RESOURCES (list item and dollar) </t>
  </si>
  <si>
    <t>C. EXPENSES - IN ALPHABETICAL ORDER BY BUDGET CATEGORY.</t>
  </si>
  <si>
    <t>TOTAL SENIOR PERSONNEL SALARIES &amp; WAGES (SECTION A):</t>
  </si>
  <si>
    <t>TOTAL SENIOR PERSONNEL FRINGE BENEFITS (SECTION A):</t>
  </si>
  <si>
    <t>Year 1</t>
  </si>
  <si>
    <t>Year 2</t>
  </si>
  <si>
    <t>Year 3</t>
  </si>
  <si>
    <t>Year 4</t>
  </si>
  <si>
    <t>Year 5</t>
  </si>
  <si>
    <t>Type:</t>
  </si>
  <si>
    <t>Indirect Cost:</t>
  </si>
  <si>
    <t>Subcontractor Name</t>
  </si>
  <si>
    <t>Running Total</t>
  </si>
  <si>
    <t>P7729U - Subcontractor Amounts under $25K</t>
  </si>
  <si>
    <t>P77295 - Subcontractor Amounts over $25K</t>
  </si>
  <si>
    <t>S77295 - Subcontractors &gt; $25K</t>
  </si>
  <si>
    <t>S7729U - Subcontractors &lt; $25K</t>
  </si>
  <si>
    <t>Year 1
Budget</t>
  </si>
  <si>
    <t>Year 2
Budget</t>
  </si>
  <si>
    <t>Year 3
Budget</t>
  </si>
  <si>
    <t>Year 4
Budget</t>
  </si>
  <si>
    <t>Year 5
Budget</t>
  </si>
  <si>
    <r>
      <t xml:space="preserve">Subcontractor Budgets By Year
</t>
    </r>
    <r>
      <rPr>
        <i/>
        <sz val="14"/>
        <rFont val="Arial"/>
        <family val="2"/>
      </rPr>
      <t>(Amounts Entered Here Will Flow Into Respective Budget Worksheets)</t>
    </r>
  </si>
  <si>
    <t>FLORIDA INTERNATIONAL UNIVERSITY PROPOSAL BUDGET SHEET - Subcontractor Budgets By Period/Year</t>
  </si>
  <si>
    <t>*** Subcontractor Budgets Must Be Entered in The 'Project Subcontractor Budgets' Worksheet ***</t>
  </si>
  <si>
    <t>Subcontractor Amounts UNDER 25K:</t>
  </si>
  <si>
    <t>Subcontractor Amounts OVER 25K:</t>
  </si>
  <si>
    <t>Subcontractor Totals By Year:</t>
  </si>
  <si>
    <t>S77295 - Subcontractor Amounts Under $25K By Year:</t>
  </si>
  <si>
    <t xml:space="preserve">S7729U - Subcontractor Amounts Over $25K By Year: </t>
  </si>
  <si>
    <t>Appointment Type</t>
  </si>
  <si>
    <t>Title/Role</t>
  </si>
  <si>
    <t>FA Base Type</t>
  </si>
  <si>
    <t>Calculate F&amp;A?</t>
  </si>
  <si>
    <t>TDC - Total Direct Cost</t>
  </si>
  <si>
    <t>FA - Yes</t>
  </si>
  <si>
    <t>MTDC - Modified Total Direct Cost</t>
  </si>
  <si>
    <t>FA - No</t>
  </si>
  <si>
    <t>NOFA - No FA Calculated</t>
  </si>
  <si>
    <t>SWF - Salaries Wages and Fringes</t>
  </si>
  <si>
    <t>Project Budget Overview</t>
  </si>
  <si>
    <t>Principal Investigator/
Project Director:</t>
  </si>
  <si>
    <t>Project Start Date:</t>
  </si>
  <si>
    <t>Project End Date:</t>
  </si>
  <si>
    <t>Indirect Cost Type:</t>
  </si>
  <si>
    <t>Indirect Cost Rate:</t>
  </si>
  <si>
    <t>Budget Periods</t>
  </si>
  <si>
    <t>Start Date</t>
  </si>
  <si>
    <t>End Date</t>
  </si>
  <si>
    <t>Budget Period 1:</t>
  </si>
  <si>
    <t>Budget Period 2:</t>
  </si>
  <si>
    <t>Budget Period 3:</t>
  </si>
  <si>
    <t>Budget Period 4:</t>
  </si>
  <si>
    <t>Budget Period 5:</t>
  </si>
  <si>
    <t>771001-771139 (F)
771140-771149 (A)</t>
  </si>
  <si>
    <t>771150-771159 (S)</t>
  </si>
  <si>
    <t>Project Personnel</t>
  </si>
  <si>
    <t>Name</t>
  </si>
  <si>
    <t>Appointment</t>
  </si>
  <si>
    <t>#</t>
  </si>
  <si>
    <t>3 Month (SM)</t>
  </si>
  <si>
    <t>6 Month (6M)</t>
  </si>
  <si>
    <t>8 Month (8M)</t>
  </si>
  <si>
    <t>9 Month (AY)</t>
  </si>
  <si>
    <t>12 Month (CY)</t>
  </si>
  <si>
    <t>Project Title:</t>
  </si>
  <si>
    <t>Total
Year 1 - 5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</si>
  <si>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</si>
  <si>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</si>
  <si>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</si>
  <si>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</si>
  <si>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</si>
  <si>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</si>
  <si>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</si>
  <si>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</si>
  <si>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</si>
  <si>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</si>
  <si>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</si>
  <si>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</si>
  <si>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</si>
  <si>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</si>
  <si>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S77100 - Salaries &amp; Wages
(Salary &amp; Fringe)</t>
  </si>
  <si>
    <t>S71100 - Operating Expenses
(Unrestricted Items)</t>
  </si>
  <si>
    <t>S7710R - Restricted Operating Expenses
(Restricted Items)</t>
  </si>
  <si>
    <t>S72120 - Equipment &amp; Other Capital Exp
(Equipment/OCO)</t>
  </si>
  <si>
    <t>EFFORT PERSON MONTHS &amp; FRINGE BENEFITS FOR PERSONNEL ABOVE</t>
  </si>
  <si>
    <t>PERSON MONTHS &amp; FRINGE BENEFITS FOR PERSONNEL ABOVE</t>
  </si>
  <si>
    <t>Level 3
Budgetary Account</t>
  </si>
  <si>
    <t>S77100 - Salaries &amp; Wages</t>
  </si>
  <si>
    <t>S71100 - Operating Expenses</t>
  </si>
  <si>
    <t>S7710R - Restricted Operating Expenses</t>
  </si>
  <si>
    <t>S72120 - Equipment &amp; Other Capital Exp</t>
  </si>
  <si>
    <t>S75700 - Indirect Costs</t>
  </si>
  <si>
    <t>Total Direct Costs By Year</t>
  </si>
  <si>
    <t>Total Direct &amp; Indirect Costs By Year</t>
  </si>
  <si>
    <t>Account Code</t>
  </si>
  <si>
    <t>amount for each item exceeding $5,000</t>
  </si>
  <si>
    <t>Recharge Center Charges</t>
  </si>
  <si>
    <t>773900-773910
773912 -773999</t>
  </si>
  <si>
    <t xml:space="preserve">772101-772102
772104-772126
772131-772132            772141
772151-772157           772301-772303         </t>
  </si>
  <si>
    <t>Software License (requires a direct charge exemption form)</t>
  </si>
  <si>
    <t>22</t>
  </si>
  <si>
    <t>P77381 - Hazardous Chemicals/Waste</t>
  </si>
  <si>
    <t>Office Supplies/Computer Supplies</t>
  </si>
  <si>
    <t>Hazardous Chemicals/Waste</t>
  </si>
  <si>
    <t>Exists</t>
  </si>
  <si>
    <t>New</t>
  </si>
  <si>
    <t>Position</t>
  </si>
  <si>
    <t>Total New &amp; Existing Positions:</t>
  </si>
  <si>
    <t>Total Head Count</t>
  </si>
  <si>
    <t>N/A</t>
  </si>
  <si>
    <t>Totals By Year:</t>
  </si>
  <si>
    <t xml:space="preserve">Other: </t>
  </si>
  <si>
    <t xml:space="preserve">Subsistence </t>
  </si>
  <si>
    <t xml:space="preserve">Travel </t>
  </si>
  <si>
    <t xml:space="preserve">Stipends </t>
  </si>
  <si>
    <t xml:space="preserve">Description </t>
  </si>
  <si>
    <t xml:space="preserve">FLORIDA INTERNATIONAL UNIVERSITY PROPOSAL BUDGET SHEET - Participant Support Costs by Year </t>
  </si>
  <si>
    <t>P77210 - Consultants</t>
  </si>
  <si>
    <t xml:space="preserve">Participant Support Costs Total "MUST BE ENTERED IN THE PARTICIPANT SUPPORT WORKSHEET" </t>
  </si>
  <si>
    <t xml:space="preserve">Specify: </t>
  </si>
  <si>
    <r>
      <rPr>
        <b/>
        <sz val="12"/>
        <rFont val="Arial"/>
        <family val="2"/>
      </rPr>
      <t>Participant Support Costs Breakdown by Year</t>
    </r>
    <r>
      <rPr>
        <b/>
        <sz val="14"/>
        <rFont val="Arial"/>
        <family val="2"/>
      </rPr>
      <t xml:space="preserve">  </t>
    </r>
    <r>
      <rPr>
        <sz val="10"/>
        <rFont val="Arial"/>
        <family val="2"/>
      </rPr>
      <t xml:space="preserve">(Amounts Entered Here will Flow Into Respective Budget Worksheets) </t>
    </r>
  </si>
  <si>
    <t xml:space="preserve">4. </t>
  </si>
  <si>
    <t xml:space="preserve">5. </t>
  </si>
  <si>
    <t xml:space="preserve">Student OPS </t>
  </si>
  <si>
    <t xml:space="preserve">Graduate Student Assistants </t>
  </si>
  <si>
    <t>773810 - Hazardous Chemicals/Waste</t>
  </si>
  <si>
    <t>A.1. - FACULTY / ADMINISTRATIVE SALARY (fringe at 38.66%)</t>
  </si>
  <si>
    <t>A.2. - Staff Salary (fringe at 61.69%)</t>
  </si>
  <si>
    <t>A.2 - Staff Salary (fringe at 61.69%)</t>
  </si>
  <si>
    <t>Head Count                      B. OTHER PERSONNEL - FRINGE AT 5.31% EXCEPT FOR GRADUATE STUDENTS AT 11.90%, OPS STUDENTS AT 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</si>
</sst>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"/>
    <numFmt numFmtId="166" formatCode="0.0%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sz val="14"/>
      <color theme="4"/>
      <name val="Arial"/>
      <family val="2"/>
    </font>
    <font>
      <sz val="8.5"/>
      <color rgb="FFFF0000"/>
      <name val="Arial"/>
      <family val="2"/>
    </font>
    <font>
      <sz val="8.5"/>
      <name val="Arial"/>
      <family val="2"/>
    </font>
    <font>
      <b/>
      <sz val="10"/>
      <color rgb="FF0070C0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7F6"/>
        <bgColor indexed="64"/>
      </patternFill>
    </fill>
    <fill>
      <patternFill patternType="darkGray">
        <bgColor rgb="FFEFF7F6"/>
      </patternFill>
    </fill>
    <fill>
      <patternFill patternType="solid">
        <fgColor rgb="FFEEF6F5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57">
    <xf numFmtId="0" fontId="0" fillId="0" borderId="0" xfId="0"/>
    <xf numFmtId="0" fontId="3" fillId="0" borderId="0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5" xfId="2" applyFont="1" applyFill="1" applyBorder="1" applyAlignment="1">
      <alignment horizontal="right"/>
    </xf>
    <xf numFmtId="44" fontId="3" fillId="0" borderId="5" xfId="2" applyFont="1" applyBorder="1" applyAlignment="1">
      <alignment horizontal="right"/>
    </xf>
    <xf numFmtId="44" fontId="3" fillId="0" borderId="6" xfId="2" applyFont="1" applyFill="1" applyBorder="1" applyAlignment="1">
      <alignment horizontal="left"/>
    </xf>
    <xf numFmtId="44" fontId="3" fillId="0" borderId="7" xfId="2" applyFont="1" applyFill="1" applyBorder="1" applyAlignment="1">
      <alignment horizontal="left"/>
    </xf>
    <xf numFmtId="44" fontId="3" fillId="0" borderId="8" xfId="0" applyNumberFormat="1" applyFont="1" applyFill="1" applyBorder="1" applyAlignment="1">
      <alignment horizontal="right"/>
    </xf>
    <xf numFmtId="44" fontId="3" fillId="0" borderId="9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3" xfId="0" applyFont="1" applyFill="1" applyBorder="1" applyAlignment="1">
      <alignment wrapText="1"/>
    </xf>
    <xf numFmtId="44" fontId="3" fillId="0" borderId="14" xfId="2" applyFont="1" applyFill="1" applyBorder="1" applyAlignment="1" applyProtection="1">
      <alignment horizontal="right"/>
      <protection locked="0"/>
    </xf>
    <xf numFmtId="44" fontId="3" fillId="0" borderId="15" xfId="2" applyFont="1" applyFill="1" applyBorder="1" applyProtection="1">
      <protection locked="0"/>
    </xf>
    <xf numFmtId="0" fontId="4" fillId="0" borderId="6" xfId="0" applyFont="1" applyBorder="1" applyAlignment="1">
      <alignment horizontal="left"/>
    </xf>
    <xf numFmtId="44" fontId="3" fillId="0" borderId="8" xfId="2" applyFont="1" applyFill="1" applyBorder="1" applyProtection="1">
      <protection locked="0"/>
    </xf>
    <xf numFmtId="44" fontId="3" fillId="0" borderId="14" xfId="2" applyFont="1" applyFill="1" applyBorder="1" applyProtection="1">
      <protection locked="0"/>
    </xf>
    <xf numFmtId="44" fontId="3" fillId="0" borderId="16" xfId="2" applyFont="1" applyFill="1" applyBorder="1" applyProtection="1"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/>
    <xf numFmtId="44" fontId="3" fillId="0" borderId="19" xfId="2" applyFont="1" applyFill="1" applyBorder="1" applyProtection="1">
      <protection locked="0"/>
    </xf>
    <xf numFmtId="0" fontId="4" fillId="0" borderId="20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/>
    <xf numFmtId="0" fontId="4" fillId="0" borderId="10" xfId="0" applyFont="1" applyBorder="1"/>
    <xf numFmtId="44" fontId="3" fillId="0" borderId="22" xfId="2" applyFont="1" applyFill="1" applyBorder="1" applyProtection="1">
      <protection locked="0"/>
    </xf>
    <xf numFmtId="44" fontId="3" fillId="0" borderId="23" xfId="2" applyFont="1" applyFill="1" applyBorder="1" applyProtection="1">
      <protection locked="0"/>
    </xf>
    <xf numFmtId="0" fontId="4" fillId="0" borderId="24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44" fontId="3" fillId="0" borderId="27" xfId="0" applyNumberFormat="1" applyFont="1" applyFill="1" applyBorder="1" applyAlignment="1">
      <alignment horizontal="right"/>
    </xf>
    <xf numFmtId="0" fontId="4" fillId="4" borderId="29" xfId="0" applyFont="1" applyFill="1" applyBorder="1"/>
    <xf numFmtId="0" fontId="3" fillId="4" borderId="31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/>
    <xf numFmtId="0" fontId="4" fillId="0" borderId="36" xfId="0" applyFont="1" applyBorder="1" applyAlignment="1">
      <alignment vertical="center" wrapText="1"/>
    </xf>
    <xf numFmtId="44" fontId="3" fillId="0" borderId="37" xfId="2" applyFont="1" applyFill="1" applyBorder="1" applyAlignment="1" applyProtection="1">
      <alignment horizontal="right"/>
      <protection locked="0"/>
    </xf>
    <xf numFmtId="0" fontId="6" fillId="4" borderId="38" xfId="0" applyFont="1" applyFill="1" applyBorder="1" applyAlignment="1">
      <alignment horizontal="center" vertical="center" wrapText="1"/>
    </xf>
    <xf numFmtId="44" fontId="3" fillId="0" borderId="37" xfId="2" applyFont="1" applyFill="1" applyBorder="1" applyProtection="1">
      <protection locked="0"/>
    </xf>
    <xf numFmtId="3" fontId="3" fillId="0" borderId="14" xfId="0" applyNumberFormat="1" applyFont="1" applyFill="1" applyBorder="1"/>
    <xf numFmtId="44" fontId="2" fillId="0" borderId="22" xfId="2" applyFont="1" applyFill="1" applyBorder="1" applyAlignment="1">
      <alignment horizontal="right"/>
    </xf>
    <xf numFmtId="44" fontId="2" fillId="0" borderId="16" xfId="2" applyFont="1" applyFill="1" applyBorder="1" applyAlignment="1">
      <alignment horizontal="right"/>
    </xf>
    <xf numFmtId="44" fontId="2" fillId="0" borderId="14" xfId="2" applyFont="1" applyFill="1" applyBorder="1" applyAlignment="1">
      <alignment horizontal="right"/>
    </xf>
    <xf numFmtId="44" fontId="2" fillId="0" borderId="14" xfId="2" applyFont="1" applyFill="1" applyBorder="1"/>
    <xf numFmtId="44" fontId="2" fillId="0" borderId="16" xfId="2" applyFont="1" applyFill="1" applyBorder="1"/>
    <xf numFmtId="44" fontId="2" fillId="0" borderId="12" xfId="2" applyFont="1" applyFill="1" applyBorder="1" applyAlignment="1">
      <alignment horizontal="center" vertical="center"/>
    </xf>
    <xf numFmtId="44" fontId="8" fillId="0" borderId="39" xfId="2" applyFont="1" applyFill="1" applyBorder="1"/>
    <xf numFmtId="44" fontId="2" fillId="0" borderId="9" xfId="2" applyFont="1" applyFill="1" applyBorder="1"/>
    <xf numFmtId="44" fontId="2" fillId="0" borderId="39" xfId="2" applyFont="1" applyFill="1" applyBorder="1"/>
    <xf numFmtId="44" fontId="3" fillId="5" borderId="15" xfId="2" applyFont="1" applyFill="1" applyBorder="1"/>
    <xf numFmtId="44" fontId="3" fillId="5" borderId="22" xfId="2" applyFont="1" applyFill="1" applyBorder="1"/>
    <xf numFmtId="3" fontId="3" fillId="5" borderId="23" xfId="0" applyNumberFormat="1" applyFont="1" applyFill="1" applyBorder="1"/>
    <xf numFmtId="3" fontId="3" fillId="5" borderId="15" xfId="0" applyNumberFormat="1" applyFont="1" applyFill="1" applyBorder="1"/>
    <xf numFmtId="3" fontId="3" fillId="5" borderId="8" xfId="0" applyNumberFormat="1" applyFont="1" applyFill="1" applyBorder="1"/>
    <xf numFmtId="0" fontId="0" fillId="4" borderId="40" xfId="0" applyFill="1" applyBorder="1" applyAlignment="1"/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7" fontId="17" fillId="0" borderId="3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4" borderId="0" xfId="0" applyFont="1" applyFill="1" applyBorder="1" applyAlignment="1"/>
    <xf numFmtId="44" fontId="3" fillId="5" borderId="14" xfId="2" applyFont="1" applyFill="1" applyBorder="1"/>
    <xf numFmtId="44" fontId="3" fillId="5" borderId="43" xfId="2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44" fontId="6" fillId="0" borderId="15" xfId="2" applyFont="1" applyFill="1" applyBorder="1" applyProtection="1">
      <protection locked="0"/>
    </xf>
    <xf numFmtId="7" fontId="17" fillId="0" borderId="34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4" fillId="0" borderId="4" xfId="0" applyFont="1" applyBorder="1"/>
    <xf numFmtId="0" fontId="4" fillId="0" borderId="44" xfId="0" applyFont="1" applyBorder="1"/>
    <xf numFmtId="0" fontId="4" fillId="0" borderId="7" xfId="0" applyFont="1" applyBorder="1"/>
    <xf numFmtId="0" fontId="4" fillId="4" borderId="17" xfId="0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13" fillId="0" borderId="1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43" fontId="14" fillId="0" borderId="29" xfId="1" applyFont="1" applyFill="1" applyBorder="1" applyAlignment="1"/>
    <xf numFmtId="0" fontId="12" fillId="0" borderId="0" xfId="0" applyNumberFormat="1" applyFont="1" applyFill="1"/>
    <xf numFmtId="43" fontId="14" fillId="0" borderId="33" xfId="1" applyFont="1" applyFill="1" applyBorder="1" applyAlignment="1">
      <alignment wrapText="1"/>
    </xf>
    <xf numFmtId="43" fontId="14" fillId="0" borderId="29" xfId="1" applyFont="1" applyFill="1" applyBorder="1" applyAlignment="1">
      <alignment horizontal="center"/>
    </xf>
    <xf numFmtId="43" fontId="14" fillId="0" borderId="33" xfId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wrapText="1"/>
    </xf>
    <xf numFmtId="44" fontId="15" fillId="0" borderId="19" xfId="2" applyFont="1" applyFill="1" applyBorder="1" applyAlignment="1">
      <alignment horizontal="center" vertical="center"/>
    </xf>
    <xf numFmtId="44" fontId="15" fillId="0" borderId="19" xfId="2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Fill="1" applyBorder="1" applyAlignment="1">
      <alignment vertical="center"/>
    </xf>
    <xf numFmtId="7" fontId="17" fillId="0" borderId="46" xfId="0" applyNumberFormat="1" applyFont="1" applyFill="1" applyBorder="1" applyAlignment="1">
      <alignment vertical="top" wrapText="1"/>
    </xf>
    <xf numFmtId="3" fontId="3" fillId="0" borderId="43" xfId="0" applyNumberFormat="1" applyFont="1" applyFill="1" applyBorder="1"/>
    <xf numFmtId="44" fontId="3" fillId="0" borderId="12" xfId="2" applyFont="1" applyFill="1" applyBorder="1"/>
    <xf numFmtId="9" fontId="2" fillId="0" borderId="0" xfId="3" applyFont="1" applyFill="1" applyBorder="1" applyAlignment="1">
      <alignment horizontal="center"/>
    </xf>
    <xf numFmtId="9" fontId="2" fillId="0" borderId="0" xfId="3" applyFont="1" applyBorder="1" applyAlignment="1">
      <alignment horizontal="center"/>
    </xf>
    <xf numFmtId="0" fontId="3" fillId="0" borderId="0" xfId="0" applyFont="1" applyBorder="1" applyAlignment="1"/>
    <xf numFmtId="0" fontId="0" fillId="0" borderId="35" xfId="0" applyBorder="1" applyAlignment="1"/>
    <xf numFmtId="7" fontId="17" fillId="0" borderId="46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44" fontId="3" fillId="0" borderId="16" xfId="2" applyFont="1" applyFill="1" applyBorder="1" applyProtection="1"/>
    <xf numFmtId="0" fontId="13" fillId="0" borderId="12" xfId="0" applyFont="1" applyFill="1" applyBorder="1" applyAlignment="1" applyProtection="1">
      <alignment vertical="center" wrapText="1"/>
      <protection locked="0"/>
    </xf>
    <xf numFmtId="44" fontId="15" fillId="4" borderId="12" xfId="2" applyFont="1" applyFill="1" applyBorder="1" applyAlignment="1">
      <alignment horizontal="center" vertical="center"/>
    </xf>
    <xf numFmtId="44" fontId="15" fillId="4" borderId="30" xfId="2" applyFont="1" applyFill="1" applyBorder="1" applyAlignment="1">
      <alignment horizontal="center" vertical="center"/>
    </xf>
    <xf numFmtId="43" fontId="14" fillId="0" borderId="12" xfId="1" applyFont="1" applyFill="1" applyBorder="1" applyAlignment="1" applyProtection="1">
      <alignment wrapText="1"/>
      <protection locked="0"/>
    </xf>
    <xf numFmtId="43" fontId="14" fillId="0" borderId="12" xfId="1" applyFont="1" applyFill="1" applyBorder="1" applyAlignment="1" applyProtection="1">
      <alignment horizontal="center"/>
    </xf>
    <xf numFmtId="43" fontId="14" fillId="0" borderId="12" xfId="1" applyFont="1" applyFill="1" applyBorder="1" applyAlignment="1" applyProtection="1"/>
    <xf numFmtId="43" fontId="14" fillId="0" borderId="12" xfId="1" applyFont="1" applyFill="1" applyBorder="1" applyAlignment="1" applyProtection="1">
      <protection locked="0"/>
    </xf>
    <xf numFmtId="43" fontId="14" fillId="0" borderId="12" xfId="1" applyFont="1" applyFill="1" applyBorder="1" applyAlignment="1" applyProtection="1">
      <alignment horizontal="center"/>
      <protection locked="0"/>
    </xf>
    <xf numFmtId="43" fontId="14" fillId="0" borderId="12" xfId="1" applyFont="1" applyFill="1" applyBorder="1" applyAlignment="1">
      <alignment horizontal="center"/>
    </xf>
    <xf numFmtId="43" fontId="14" fillId="0" borderId="12" xfId="1" applyFont="1" applyFill="1" applyBorder="1" applyAlignment="1"/>
    <xf numFmtId="44" fontId="15" fillId="4" borderId="30" xfId="2" applyFont="1" applyFill="1" applyBorder="1" applyAlignment="1" applyProtection="1">
      <alignment horizontal="center" vertical="center"/>
      <protection locked="0"/>
    </xf>
    <xf numFmtId="0" fontId="11" fillId="4" borderId="46" xfId="0" applyFont="1" applyFill="1" applyBorder="1" applyAlignment="1">
      <alignment horizontal="center" wrapText="1"/>
    </xf>
    <xf numFmtId="0" fontId="11" fillId="4" borderId="35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vertical="center" wrapText="1"/>
    </xf>
    <xf numFmtId="0" fontId="13" fillId="0" borderId="39" xfId="0" applyFont="1" applyFill="1" applyBorder="1" applyAlignment="1" applyProtection="1">
      <alignment vertical="center" wrapText="1"/>
      <protection locked="0"/>
    </xf>
    <xf numFmtId="0" fontId="14" fillId="0" borderId="30" xfId="0" applyFont="1" applyFill="1" applyBorder="1" applyAlignment="1" applyProtection="1">
      <alignment horizontal="right" vertical="center" wrapText="1"/>
      <protection locked="0"/>
    </xf>
    <xf numFmtId="0" fontId="13" fillId="0" borderId="30" xfId="0" applyFont="1" applyFill="1" applyBorder="1" applyAlignment="1" applyProtection="1">
      <alignment vertical="center" wrapText="1"/>
      <protection locked="0"/>
    </xf>
    <xf numFmtId="0" fontId="14" fillId="0" borderId="3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0" fillId="0" borderId="31" xfId="0" applyFill="1" applyBorder="1"/>
    <xf numFmtId="0" fontId="11" fillId="0" borderId="17" xfId="0" applyFont="1" applyBorder="1" applyAlignment="1">
      <alignment horizontal="right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1" fontId="20" fillId="0" borderId="19" xfId="0" quotePrefix="1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5" xfId="0" applyFont="1" applyBorder="1"/>
    <xf numFmtId="0" fontId="13" fillId="0" borderId="35" xfId="0" applyFont="1" applyBorder="1"/>
    <xf numFmtId="165" fontId="14" fillId="0" borderId="20" xfId="0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5" fontId="14" fillId="0" borderId="70" xfId="0" applyNumberFormat="1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49" fontId="14" fillId="0" borderId="1" xfId="1" applyNumberFormat="1" applyFont="1" applyBorder="1" applyAlignment="1" applyProtection="1">
      <alignment horizontal="center"/>
      <protection locked="0"/>
    </xf>
    <xf numFmtId="43" fontId="14" fillId="0" borderId="15" xfId="1" applyFont="1" applyBorder="1" applyProtection="1">
      <protection locked="0"/>
    </xf>
    <xf numFmtId="0" fontId="14" fillId="0" borderId="6" xfId="0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3" fontId="14" fillId="0" borderId="8" xfId="1" applyFont="1" applyBorder="1" applyProtection="1">
      <protection locked="0"/>
    </xf>
    <xf numFmtId="0" fontId="14" fillId="0" borderId="24" xfId="0" applyFont="1" applyBorder="1" applyAlignment="1" applyProtection="1">
      <alignment horizontal="center"/>
      <protection locked="0"/>
    </xf>
    <xf numFmtId="49" fontId="14" fillId="0" borderId="24" xfId="1" applyNumberFormat="1" applyFont="1" applyBorder="1" applyAlignment="1" applyProtection="1">
      <alignment horizontal="center"/>
      <protection locked="0"/>
    </xf>
    <xf numFmtId="43" fontId="14" fillId="0" borderId="23" xfId="1" applyFont="1" applyBorder="1" applyProtection="1">
      <protection locked="0"/>
    </xf>
    <xf numFmtId="43" fontId="3" fillId="0" borderId="14" xfId="1" applyFont="1" applyFill="1" applyBorder="1"/>
    <xf numFmtId="164" fontId="19" fillId="0" borderId="15" xfId="0" applyNumberFormat="1" applyFont="1" applyBorder="1" applyAlignment="1" applyProtection="1">
      <alignment horizontal="center"/>
      <protection locked="0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49" fontId="14" fillId="0" borderId="3" xfId="1" applyNumberFormat="1" applyFont="1" applyBorder="1" applyAlignment="1" applyProtection="1">
      <alignment horizontal="center"/>
      <protection locked="0"/>
    </xf>
    <xf numFmtId="43" fontId="14" fillId="0" borderId="5" xfId="1" applyFont="1" applyBorder="1" applyProtection="1">
      <protection locked="0"/>
    </xf>
    <xf numFmtId="49" fontId="13" fillId="0" borderId="2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4" fillId="2" borderId="46" xfId="0" applyFont="1" applyFill="1" applyBorder="1" applyAlignment="1">
      <alignment vertical="center" wrapText="1"/>
    </xf>
    <xf numFmtId="44" fontId="0" fillId="0" borderId="4" xfId="2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0" fillId="0" borderId="55" xfId="0" applyNumberFormat="1" applyFill="1" applyBorder="1" applyAlignment="1" applyProtection="1">
      <alignment horizontal="center"/>
      <protection locked="0"/>
    </xf>
    <xf numFmtId="9" fontId="0" fillId="0" borderId="63" xfId="0" applyNumberForma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2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right" vertical="center" wrapText="1" indent="4"/>
    </xf>
    <xf numFmtId="44" fontId="15" fillId="3" borderId="12" xfId="2" applyFont="1" applyFill="1" applyBorder="1" applyAlignment="1">
      <alignment horizontal="center" vertical="center"/>
    </xf>
    <xf numFmtId="43" fontId="14" fillId="0" borderId="33" xfId="1" applyFont="1" applyFill="1" applyBorder="1" applyAlignment="1">
      <alignment horizontal="center" vertical="center"/>
    </xf>
    <xf numFmtId="43" fontId="14" fillId="0" borderId="29" xfId="1" applyFont="1" applyFill="1" applyBorder="1" applyAlignment="1">
      <alignment horizontal="center" vertical="center"/>
    </xf>
    <xf numFmtId="43" fontId="14" fillId="0" borderId="29" xfId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right" vertical="center" wrapText="1"/>
    </xf>
    <xf numFmtId="43" fontId="13" fillId="3" borderId="12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45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 wrapText="1"/>
    </xf>
    <xf numFmtId="0" fontId="13" fillId="0" borderId="12" xfId="0" applyFont="1" applyFill="1" applyBorder="1" applyAlignment="1" applyProtection="1">
      <alignment vertical="center" wrapText="1"/>
    </xf>
    <xf numFmtId="43" fontId="14" fillId="0" borderId="33" xfId="1" applyFont="1" applyFill="1" applyBorder="1" applyAlignment="1" applyProtection="1">
      <alignment wrapText="1"/>
    </xf>
    <xf numFmtId="43" fontId="14" fillId="0" borderId="29" xfId="1" applyFont="1" applyFill="1" applyBorder="1" applyAlignment="1" applyProtection="1">
      <alignment horizontal="center"/>
    </xf>
    <xf numFmtId="43" fontId="14" fillId="0" borderId="29" xfId="1" applyFont="1" applyFill="1" applyBorder="1" applyAlignment="1" applyProtection="1"/>
    <xf numFmtId="44" fontId="15" fillId="0" borderId="19" xfId="2" applyFont="1" applyFill="1" applyBorder="1" applyAlignment="1" applyProtection="1">
      <alignment horizontal="center" vertical="center"/>
    </xf>
    <xf numFmtId="43" fontId="14" fillId="0" borderId="33" xfId="1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right" vertical="center" wrapText="1"/>
    </xf>
    <xf numFmtId="43" fontId="13" fillId="3" borderId="12" xfId="1" applyFont="1" applyFill="1" applyBorder="1" applyAlignment="1" applyProtection="1">
      <alignment horizontal="center" vertical="center"/>
    </xf>
    <xf numFmtId="43" fontId="13" fillId="3" borderId="12" xfId="1" applyFont="1" applyFill="1" applyBorder="1" applyAlignment="1" applyProtection="1">
      <alignment vertical="center"/>
    </xf>
    <xf numFmtId="44" fontId="15" fillId="3" borderId="12" xfId="2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wrapText="1"/>
    </xf>
    <xf numFmtId="0" fontId="10" fillId="0" borderId="13" xfId="0" applyFont="1" applyBorder="1"/>
    <xf numFmtId="0" fontId="4" fillId="0" borderId="0" xfId="0" applyFont="1" applyAlignment="1">
      <alignment vertical="center"/>
    </xf>
    <xf numFmtId="0" fontId="2" fillId="0" borderId="52" xfId="0" applyFont="1" applyBorder="1" applyAlignment="1">
      <alignment horizontal="center"/>
    </xf>
    <xf numFmtId="0" fontId="4" fillId="0" borderId="70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/>
    <xf numFmtId="2" fontId="3" fillId="4" borderId="63" xfId="0" applyNumberFormat="1" applyFont="1" applyFill="1" applyBorder="1" applyAlignment="1">
      <alignment horizontal="center" vertical="center"/>
    </xf>
    <xf numFmtId="0" fontId="4" fillId="4" borderId="65" xfId="0" applyFont="1" applyFill="1" applyBorder="1"/>
    <xf numFmtId="0" fontId="23" fillId="0" borderId="1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49" fontId="4" fillId="0" borderId="61" xfId="0" applyNumberFormat="1" applyFont="1" applyBorder="1" applyAlignment="1">
      <alignment horizontal="center"/>
    </xf>
    <xf numFmtId="44" fontId="0" fillId="0" borderId="41" xfId="2" applyFont="1" applyFill="1" applyBorder="1" applyAlignment="1" applyProtection="1">
      <alignment horizontal="left"/>
      <protection locked="0"/>
    </xf>
    <xf numFmtId="9" fontId="0" fillId="0" borderId="54" xfId="0" applyNumberFormat="1" applyFill="1" applyBorder="1" applyAlignment="1" applyProtection="1">
      <alignment horizontal="center"/>
      <protection locked="0"/>
    </xf>
    <xf numFmtId="9" fontId="0" fillId="0" borderId="64" xfId="0" applyNumberFormat="1" applyFill="1" applyBorder="1" applyAlignment="1" applyProtection="1">
      <alignment horizontal="center"/>
      <protection locked="0"/>
    </xf>
    <xf numFmtId="44" fontId="3" fillId="0" borderId="23" xfId="2" applyFont="1" applyFill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6" fillId="7" borderId="1" xfId="0" applyNumberFormat="1" applyFont="1" applyFill="1" applyBorder="1" applyAlignment="1" applyProtection="1"/>
    <xf numFmtId="0" fontId="0" fillId="7" borderId="1" xfId="0" applyNumberFormat="1" applyFill="1" applyBorder="1" applyAlignment="1" applyProtection="1"/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1" fontId="2" fillId="7" borderId="36" xfId="0" applyNumberFormat="1" applyFont="1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2" fillId="7" borderId="29" xfId="0" applyFont="1" applyFill="1" applyBorder="1" applyAlignment="1">
      <alignment horizontal="center"/>
    </xf>
    <xf numFmtId="0" fontId="0" fillId="7" borderId="24" xfId="0" applyFill="1" applyBorder="1" applyProtection="1">
      <protection locked="0"/>
    </xf>
    <xf numFmtId="0" fontId="0" fillId="7" borderId="24" xfId="0" applyNumberFormat="1" applyFill="1" applyBorder="1" applyAlignment="1" applyProtection="1"/>
    <xf numFmtId="0" fontId="1" fillId="0" borderId="0" xfId="4"/>
    <xf numFmtId="0" fontId="1" fillId="0" borderId="53" xfId="4" applyBorder="1"/>
    <xf numFmtId="0" fontId="1" fillId="0" borderId="0" xfId="4" applyBorder="1"/>
    <xf numFmtId="44" fontId="14" fillId="0" borderId="12" xfId="4" applyNumberFormat="1" applyFont="1" applyBorder="1" applyAlignment="1"/>
    <xf numFmtId="44" fontId="14" fillId="0" borderId="51" xfId="4" applyNumberFormat="1" applyFont="1" applyBorder="1" applyAlignment="1"/>
    <xf numFmtId="44" fontId="14" fillId="0" borderId="34" xfId="4" applyNumberFormat="1" applyFont="1" applyBorder="1" applyAlignment="1"/>
    <xf numFmtId="0" fontId="14" fillId="0" borderId="19" xfId="4" applyFont="1" applyBorder="1" applyAlignment="1"/>
    <xf numFmtId="0" fontId="1" fillId="0" borderId="31" xfId="4" applyBorder="1"/>
    <xf numFmtId="44" fontId="14" fillId="0" borderId="46" xfId="4" applyNumberFormat="1" applyFont="1" applyBorder="1" applyAlignment="1"/>
    <xf numFmtId="0" fontId="14" fillId="0" borderId="19" xfId="4" applyFont="1" applyBorder="1" applyAlignment="1">
      <alignment horizontal="left"/>
    </xf>
    <xf numFmtId="44" fontId="14" fillId="0" borderId="13" xfId="4" applyNumberFormat="1" applyFont="1" applyBorder="1" applyAlignment="1"/>
    <xf numFmtId="44" fontId="14" fillId="0" borderId="52" xfId="4" applyNumberFormat="1" applyFont="1" applyBorder="1" applyAlignment="1"/>
    <xf numFmtId="44" fontId="14" fillId="0" borderId="0" xfId="4" applyNumberFormat="1" applyFont="1" applyBorder="1" applyAlignment="1"/>
    <xf numFmtId="44" fontId="14" fillId="0" borderId="13" xfId="4" applyNumberFormat="1" applyFont="1" applyBorder="1" applyAlignment="1">
      <alignment horizontal="left"/>
    </xf>
    <xf numFmtId="44" fontId="14" fillId="0" borderId="72" xfId="4" applyNumberFormat="1" applyFont="1" applyBorder="1" applyAlignment="1"/>
    <xf numFmtId="0" fontId="4" fillId="0" borderId="41" xfId="0" applyFont="1" applyBorder="1" applyAlignment="1">
      <alignment horizontal="center" vertical="center" wrapText="1"/>
    </xf>
    <xf numFmtId="0" fontId="13" fillId="4" borderId="76" xfId="4" applyFont="1" applyFill="1" applyBorder="1" applyAlignment="1">
      <alignment horizontal="center" wrapText="1"/>
    </xf>
    <xf numFmtId="0" fontId="13" fillId="4" borderId="12" xfId="4" applyFont="1" applyFill="1" applyBorder="1" applyAlignment="1">
      <alignment horizontal="center" wrapText="1"/>
    </xf>
    <xf numFmtId="0" fontId="13" fillId="4" borderId="73" xfId="4" applyFont="1" applyFill="1" applyBorder="1" applyAlignment="1">
      <alignment horizontal="center" wrapText="1"/>
    </xf>
    <xf numFmtId="0" fontId="13" fillId="4" borderId="50" xfId="4" applyFont="1" applyFill="1" applyBorder="1" applyAlignment="1">
      <alignment horizontal="center" wrapText="1"/>
    </xf>
    <xf numFmtId="0" fontId="13" fillId="4" borderId="27" xfId="4" applyFont="1" applyFill="1" applyBorder="1" applyAlignment="1">
      <alignment vertical="center" wrapText="1"/>
    </xf>
    <xf numFmtId="44" fontId="13" fillId="4" borderId="17" xfId="2" applyFont="1" applyFill="1" applyBorder="1" applyAlignment="1">
      <alignment horizontal="center" vertical="center"/>
    </xf>
    <xf numFmtId="2" fontId="3" fillId="4" borderId="73" xfId="0" applyNumberFormat="1" applyFont="1" applyFill="1" applyBorder="1" applyAlignment="1">
      <alignment horizontal="center" vertical="center"/>
    </xf>
    <xf numFmtId="2" fontId="3" fillId="4" borderId="77" xfId="0" applyNumberFormat="1" applyFont="1" applyFill="1" applyBorder="1" applyAlignment="1">
      <alignment horizontal="center" vertical="center"/>
    </xf>
    <xf numFmtId="44" fontId="3" fillId="0" borderId="15" xfId="0" applyNumberFormat="1" applyFont="1" applyFill="1" applyBorder="1" applyAlignment="1">
      <alignment horizontal="right"/>
    </xf>
    <xf numFmtId="44" fontId="3" fillId="0" borderId="23" xfId="2" applyFont="1" applyBorder="1" applyAlignment="1">
      <alignment horizontal="right"/>
    </xf>
    <xf numFmtId="44" fontId="3" fillId="0" borderId="71" xfId="0" applyNumberFormat="1" applyFont="1" applyFill="1" applyBorder="1" applyAlignment="1">
      <alignment horizontal="right"/>
    </xf>
    <xf numFmtId="44" fontId="2" fillId="0" borderId="37" xfId="2" applyFont="1" applyFill="1" applyBorder="1" applyAlignment="1">
      <alignment horizontal="right"/>
    </xf>
    <xf numFmtId="0" fontId="4" fillId="7" borderId="2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2" fontId="3" fillId="4" borderId="33" xfId="0" applyNumberFormat="1" applyFont="1" applyFill="1" applyBorder="1" applyAlignment="1">
      <alignment horizontal="center" vertical="center"/>
    </xf>
    <xf numFmtId="2" fontId="3" fillId="4" borderId="50" xfId="0" applyNumberFormat="1" applyFont="1" applyFill="1" applyBorder="1" applyAlignment="1">
      <alignment horizontal="center" vertical="center"/>
    </xf>
    <xf numFmtId="44" fontId="3" fillId="0" borderId="29" xfId="2" applyFont="1" applyFill="1" applyBorder="1" applyAlignment="1">
      <alignment horizontal="left"/>
    </xf>
    <xf numFmtId="44" fontId="3" fillId="0" borderId="30" xfId="0" applyNumberFormat="1" applyFont="1" applyFill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14" fillId="0" borderId="24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3" fillId="0" borderId="29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3" fillId="0" borderId="5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166" fontId="19" fillId="0" borderId="1" xfId="3" applyNumberFormat="1" applyFont="1" applyBorder="1" applyAlignment="1" applyProtection="1">
      <alignment horizontal="center"/>
      <protection locked="0"/>
    </xf>
    <xf numFmtId="166" fontId="19" fillId="0" borderId="15" xfId="3" applyNumberFormat="1" applyFont="1" applyBorder="1" applyAlignment="1" applyProtection="1">
      <alignment horizontal="center"/>
      <protection locked="0"/>
    </xf>
    <xf numFmtId="0" fontId="18" fillId="4" borderId="2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4" borderId="2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wrapText="1" indent="1"/>
    </xf>
    <xf numFmtId="0" fontId="13" fillId="0" borderId="1" xfId="0" applyFont="1" applyBorder="1" applyAlignment="1">
      <alignment horizontal="right" wrapText="1" indent="1"/>
    </xf>
    <xf numFmtId="0" fontId="13" fillId="0" borderId="20" xfId="0" applyFont="1" applyBorder="1" applyAlignment="1">
      <alignment horizontal="right" indent="1"/>
    </xf>
    <xf numFmtId="0" fontId="13" fillId="0" borderId="1" xfId="0" applyFont="1" applyBorder="1" applyAlignment="1">
      <alignment horizontal="right" indent="1"/>
    </xf>
    <xf numFmtId="0" fontId="13" fillId="0" borderId="31" xfId="0" applyFont="1" applyBorder="1" applyAlignment="1">
      <alignment horizontal="right" indent="1"/>
    </xf>
    <xf numFmtId="0" fontId="13" fillId="0" borderId="0" xfId="0" applyFont="1" applyBorder="1" applyAlignment="1">
      <alignment horizontal="right" indent="1"/>
    </xf>
    <xf numFmtId="0" fontId="13" fillId="0" borderId="54" xfId="0" applyFont="1" applyBorder="1" applyAlignment="1">
      <alignment horizontal="right" indent="1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5" fillId="4" borderId="51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54" xfId="0" applyNumberFormat="1" applyFont="1" applyFill="1" applyBorder="1" applyAlignment="1">
      <alignment horizontal="right"/>
    </xf>
    <xf numFmtId="0" fontId="11" fillId="0" borderId="38" xfId="0" applyNumberFormat="1" applyFont="1" applyFill="1" applyBorder="1" applyAlignment="1">
      <alignment horizontal="right"/>
    </xf>
    <xf numFmtId="0" fontId="11" fillId="0" borderId="36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right"/>
    </xf>
    <xf numFmtId="0" fontId="11" fillId="4" borderId="52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20" fillId="0" borderId="50" xfId="0" applyNumberFormat="1" applyFont="1" applyBorder="1" applyAlignment="1" applyProtection="1">
      <alignment horizontal="left" indent="1"/>
    </xf>
    <xf numFmtId="0" fontId="20" fillId="0" borderId="18" xfId="0" applyNumberFormat="1" applyFont="1" applyBorder="1" applyAlignment="1" applyProtection="1">
      <alignment horizontal="left" inden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4" borderId="66" xfId="4" applyFont="1" applyFill="1" applyBorder="1" applyAlignment="1">
      <alignment horizontal="center" vertical="center" wrapText="1"/>
    </xf>
    <xf numFmtId="0" fontId="13" fillId="4" borderId="45" xfId="4" applyFont="1" applyFill="1" applyBorder="1" applyAlignment="1">
      <alignment horizontal="center" vertical="center" wrapText="1"/>
    </xf>
    <xf numFmtId="0" fontId="11" fillId="0" borderId="31" xfId="4" applyNumberFormat="1" applyFont="1" applyFill="1" applyBorder="1" applyAlignment="1">
      <alignment horizontal="center"/>
    </xf>
    <xf numFmtId="0" fontId="11" fillId="0" borderId="0" xfId="4" applyNumberFormat="1" applyFont="1" applyFill="1" applyBorder="1" applyAlignment="1">
      <alignment horizontal="center"/>
    </xf>
    <xf numFmtId="0" fontId="11" fillId="0" borderId="31" xfId="4" applyNumberFormat="1" applyFont="1" applyFill="1" applyBorder="1" applyAlignment="1">
      <alignment horizontal="right"/>
    </xf>
    <xf numFmtId="0" fontId="11" fillId="0" borderId="0" xfId="4" applyNumberFormat="1" applyFont="1" applyFill="1" applyBorder="1" applyAlignment="1">
      <alignment horizontal="right"/>
    </xf>
    <xf numFmtId="0" fontId="11" fillId="0" borderId="54" xfId="4" applyNumberFormat="1" applyFont="1" applyFill="1" applyBorder="1" applyAlignment="1">
      <alignment horizontal="right"/>
    </xf>
    <xf numFmtId="0" fontId="20" fillId="0" borderId="50" xfId="4" applyNumberFormat="1" applyFont="1" applyBorder="1" applyAlignment="1" applyProtection="1">
      <alignment horizontal="left" indent="1"/>
    </xf>
    <xf numFmtId="0" fontId="20" fillId="0" borderId="18" xfId="4" applyNumberFormat="1" applyFont="1" applyBorder="1" applyAlignment="1" applyProtection="1">
      <alignment horizontal="left" indent="1"/>
    </xf>
    <xf numFmtId="0" fontId="11" fillId="0" borderId="38" xfId="4" applyNumberFormat="1" applyFont="1" applyFill="1" applyBorder="1" applyAlignment="1">
      <alignment horizontal="right"/>
    </xf>
    <xf numFmtId="0" fontId="11" fillId="0" borderId="36" xfId="4" applyNumberFormat="1" applyFont="1" applyFill="1" applyBorder="1" applyAlignment="1">
      <alignment horizontal="right"/>
    </xf>
    <xf numFmtId="0" fontId="11" fillId="0" borderId="42" xfId="4" applyNumberFormat="1" applyFont="1" applyFill="1" applyBorder="1" applyAlignment="1">
      <alignment horizontal="right"/>
    </xf>
    <xf numFmtId="0" fontId="11" fillId="4" borderId="51" xfId="4" applyFont="1" applyFill="1" applyBorder="1" applyAlignment="1">
      <alignment horizontal="center" vertical="center" wrapText="1"/>
    </xf>
    <xf numFmtId="0" fontId="11" fillId="4" borderId="18" xfId="4" applyFont="1" applyFill="1" applyBorder="1" applyAlignment="1">
      <alignment horizontal="center" vertical="center" wrapText="1"/>
    </xf>
    <xf numFmtId="0" fontId="11" fillId="4" borderId="30" xfId="4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left"/>
    </xf>
    <xf numFmtId="0" fontId="6" fillId="0" borderId="40" xfId="0" applyNumberFormat="1" applyFont="1" applyBorder="1" applyAlignment="1" applyProtection="1">
      <alignment horizontal="left"/>
    </xf>
    <xf numFmtId="0" fontId="6" fillId="0" borderId="4" xfId="0" applyNumberFormat="1" applyFont="1" applyBorder="1" applyAlignment="1" applyProtection="1">
      <alignment horizontal="left"/>
    </xf>
    <xf numFmtId="0" fontId="4" fillId="7" borderId="29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4" borderId="6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4" fillId="0" borderId="5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4" fillId="4" borderId="57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right"/>
    </xf>
    <xf numFmtId="0" fontId="2" fillId="4" borderId="36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0" fontId="2" fillId="4" borderId="51" xfId="0" applyFont="1" applyFill="1" applyBorder="1" applyAlignment="1">
      <alignment horizontal="right"/>
    </xf>
    <xf numFmtId="0" fontId="2" fillId="4" borderId="50" xfId="0" applyFont="1" applyFill="1" applyBorder="1" applyAlignment="1">
      <alignment horizontal="right"/>
    </xf>
    <xf numFmtId="0" fontId="2" fillId="4" borderId="70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7" borderId="51" xfId="0" applyFont="1" applyFill="1" applyBorder="1" applyAlignment="1">
      <alignment horizontal="right" vertical="center" wrapText="1"/>
    </xf>
    <xf numFmtId="0" fontId="4" fillId="7" borderId="18" xfId="0" applyFont="1" applyFill="1" applyBorder="1" applyAlignment="1">
      <alignment horizontal="right" vertical="center" wrapText="1"/>
    </xf>
    <xf numFmtId="0" fontId="4" fillId="7" borderId="3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0" xfId="0" applyBorder="1"/>
    <xf numFmtId="0" fontId="2" fillId="4" borderId="3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52" xfId="0" applyFont="1" applyBorder="1" applyAlignment="1" applyProtection="1">
      <alignment horizontal="right"/>
    </xf>
    <xf numFmtId="0" fontId="2" fillId="0" borderId="53" xfId="0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right"/>
    </xf>
    <xf numFmtId="0" fontId="2" fillId="0" borderId="5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right" vertical="center"/>
    </xf>
    <xf numFmtId="0" fontId="2" fillId="0" borderId="58" xfId="0" applyFont="1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right" vertical="center"/>
    </xf>
    <xf numFmtId="0" fontId="4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0" fillId="0" borderId="46" xfId="0" applyBorder="1"/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10" fontId="6" fillId="0" borderId="54" xfId="0" applyNumberFormat="1" applyFont="1" applyFill="1" applyBorder="1" applyAlignment="1" applyProtection="1">
      <alignment horizontal="center"/>
    </xf>
    <xf numFmtId="10" fontId="6" fillId="0" borderId="27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7" fontId="17" fillId="0" borderId="46" xfId="0" applyNumberFormat="1" applyFont="1" applyBorder="1" applyAlignment="1">
      <alignment horizontal="center" vertical="top" wrapText="1"/>
    </xf>
    <xf numFmtId="7" fontId="17" fillId="0" borderId="3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4" borderId="33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5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49" fontId="4" fillId="0" borderId="6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3" fillId="0" borderId="60" xfId="0" applyFont="1" applyFill="1" applyBorder="1" applyAlignment="1"/>
    <xf numFmtId="0" fontId="3" fillId="0" borderId="26" xfId="0" applyFont="1" applyFill="1" applyBorder="1" applyAlignment="1"/>
    <xf numFmtId="0" fontId="3" fillId="0" borderId="7" xfId="0" applyFont="1" applyFill="1" applyBorder="1" applyAlignment="1"/>
    <xf numFmtId="0" fontId="4" fillId="4" borderId="51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4" fillId="4" borderId="30" xfId="0" applyFont="1" applyFill="1" applyBorder="1" applyAlignment="1" applyProtection="1">
      <alignment horizontal="right"/>
      <protection locked="0"/>
    </xf>
    <xf numFmtId="0" fontId="3" fillId="0" borderId="56" xfId="0" applyFont="1" applyBorder="1" applyAlignment="1"/>
    <xf numFmtId="0" fontId="3" fillId="0" borderId="11" xfId="0" applyFont="1" applyBorder="1" applyAlignment="1"/>
    <xf numFmtId="0" fontId="3" fillId="0" borderId="44" xfId="0" applyFont="1" applyBorder="1" applyAlignment="1"/>
    <xf numFmtId="0" fontId="3" fillId="0" borderId="56" xfId="0" applyFont="1" applyFill="1" applyBorder="1" applyAlignment="1"/>
    <xf numFmtId="0" fontId="3" fillId="0" borderId="11" xfId="0" applyFont="1" applyFill="1" applyBorder="1" applyAlignment="1"/>
    <xf numFmtId="0" fontId="3" fillId="0" borderId="44" xfId="0" applyFont="1" applyFill="1" applyBorder="1" applyAlignment="1"/>
    <xf numFmtId="0" fontId="3" fillId="0" borderId="61" xfId="0" applyFont="1" applyBorder="1" applyAlignment="1"/>
    <xf numFmtId="0" fontId="3" fillId="0" borderId="25" xfId="0" applyFont="1" applyBorder="1" applyAlignment="1"/>
    <xf numFmtId="0" fontId="3" fillId="0" borderId="41" xfId="0" applyFont="1" applyBorder="1" applyAlignment="1"/>
    <xf numFmtId="0" fontId="24" fillId="7" borderId="56" xfId="0" applyFont="1" applyFill="1" applyBorder="1" applyAlignment="1">
      <alignment horizontal="left" wrapText="1"/>
    </xf>
    <xf numFmtId="0" fontId="24" fillId="7" borderId="11" xfId="0" applyFont="1" applyFill="1" applyBorder="1" applyAlignment="1">
      <alignment horizontal="left" wrapText="1"/>
    </xf>
    <xf numFmtId="0" fontId="24" fillId="7" borderId="44" xfId="0" applyFont="1" applyFill="1" applyBorder="1" applyAlignment="1">
      <alignment horizontal="left" wrapText="1"/>
    </xf>
    <xf numFmtId="0" fontId="4" fillId="0" borderId="69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57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3" fillId="0" borderId="59" xfId="0" applyFont="1" applyBorder="1" applyAlignment="1">
      <alignment horizontal="left" wrapText="1"/>
    </xf>
    <xf numFmtId="0" fontId="4" fillId="0" borderId="52" xfId="0" applyFont="1" applyFill="1" applyBorder="1" applyAlignment="1" applyProtection="1">
      <alignment horizontal="left"/>
      <protection locked="0"/>
    </xf>
    <xf numFmtId="0" fontId="4" fillId="0" borderId="53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2" borderId="51" xfId="0" applyFont="1" applyFill="1" applyBorder="1" applyAlignment="1">
      <alignment horizontal="center"/>
    </xf>
    <xf numFmtId="0" fontId="6" fillId="0" borderId="53" xfId="0" applyFont="1" applyBorder="1"/>
    <xf numFmtId="0" fontId="6" fillId="0" borderId="18" xfId="0" applyFont="1" applyBorder="1"/>
    <xf numFmtId="0" fontId="6" fillId="0" borderId="30" xfId="0" applyFont="1" applyBorder="1"/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20" fillId="0" borderId="30" xfId="0" applyNumberFormat="1" applyFont="1" applyBorder="1" applyAlignment="1" applyProtection="1">
      <alignment horizontal="left" indent="1"/>
    </xf>
    <xf numFmtId="164" fontId="20" fillId="0" borderId="50" xfId="0" applyNumberFormat="1" applyFont="1" applyBorder="1" applyAlignment="1" applyProtection="1">
      <alignment horizontal="left" indent="1"/>
    </xf>
    <xf numFmtId="164" fontId="20" fillId="0" borderId="18" xfId="0" applyNumberFormat="1" applyFont="1" applyBorder="1" applyAlignment="1" applyProtection="1">
      <alignment horizontal="left" indent="1"/>
    </xf>
    <xf numFmtId="164" fontId="20" fillId="0" borderId="30" xfId="0" applyNumberFormat="1" applyFont="1" applyBorder="1" applyAlignment="1" applyProtection="1">
      <alignment horizontal="left" indent="1"/>
    </xf>
    <xf numFmtId="0" fontId="11" fillId="0" borderId="51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164" fontId="20" fillId="0" borderId="50" xfId="0" applyNumberFormat="1" applyFont="1" applyFill="1" applyBorder="1" applyAlignment="1" applyProtection="1">
      <alignment horizontal="left" indent="1"/>
    </xf>
    <xf numFmtId="164" fontId="20" fillId="0" borderId="18" xfId="0" applyNumberFormat="1" applyFont="1" applyFill="1" applyBorder="1" applyAlignment="1" applyProtection="1">
      <alignment horizontal="left" indent="1"/>
    </xf>
    <xf numFmtId="164" fontId="20" fillId="0" borderId="30" xfId="0" applyNumberFormat="1" applyFont="1" applyFill="1" applyBorder="1" applyAlignment="1" applyProtection="1">
      <alignment horizontal="left" indent="1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7" fontId="17" fillId="0" borderId="46" xfId="2" applyNumberFormat="1" applyFont="1" applyBorder="1" applyAlignment="1">
      <alignment horizontal="center" vertical="top"/>
    </xf>
    <xf numFmtId="7" fontId="17" fillId="0" borderId="34" xfId="2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21" fillId="0" borderId="5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6" fillId="0" borderId="46" xfId="0" applyFont="1" applyBorder="1"/>
    <xf numFmtId="0" fontId="3" fillId="0" borderId="4" xfId="0" applyFont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4" fillId="0" borderId="44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20" fillId="0" borderId="50" xfId="0" applyFont="1" applyBorder="1" applyAlignment="1" applyProtection="1">
      <alignment horizontal="left" indent="1"/>
    </xf>
    <xf numFmtId="0" fontId="20" fillId="0" borderId="18" xfId="0" applyFont="1" applyBorder="1" applyAlignment="1" applyProtection="1">
      <alignment horizontal="left" indent="1"/>
    </xf>
    <xf numFmtId="0" fontId="20" fillId="0" borderId="30" xfId="0" applyFont="1" applyBorder="1" applyAlignment="1" applyProtection="1">
      <alignment horizontal="left" indent="1"/>
    </xf>
    <xf numFmtId="0" fontId="2" fillId="0" borderId="62" xfId="0" applyFont="1" applyBorder="1" applyAlignment="1" applyProtection="1">
      <alignment horizontal="right"/>
    </xf>
    <xf numFmtId="0" fontId="2" fillId="4" borderId="38" xfId="0" applyFont="1" applyFill="1" applyBorder="1" applyAlignment="1">
      <alignment horizontal="right"/>
    </xf>
    <xf numFmtId="0" fontId="2" fillId="4" borderId="39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7" borderId="51" xfId="0" applyFont="1" applyFill="1" applyBorder="1" applyAlignment="1" applyProtection="1">
      <alignment horizontal="right"/>
      <protection locked="0"/>
    </xf>
    <xf numFmtId="0" fontId="4" fillId="7" borderId="18" xfId="0" applyFont="1" applyFill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/>
    </xf>
    <xf numFmtId="0" fontId="4" fillId="4" borderId="5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4" borderId="51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30" xfId="0" applyFont="1" applyFill="1" applyBorder="1" applyAlignment="1">
      <alignment horizontal="right"/>
    </xf>
    <xf numFmtId="0" fontId="4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7" fontId="17" fillId="0" borderId="31" xfId="2" applyNumberFormat="1" applyFont="1" applyBorder="1" applyAlignment="1">
      <alignment horizontal="center" vertical="top"/>
    </xf>
    <xf numFmtId="0" fontId="21" fillId="0" borderId="56" xfId="0" applyFont="1" applyBorder="1" applyAlignment="1"/>
    <xf numFmtId="0" fontId="21" fillId="0" borderId="11" xfId="0" applyFont="1" applyBorder="1" applyAlignment="1"/>
    <xf numFmtId="0" fontId="21" fillId="0" borderId="44" xfId="0" applyFont="1" applyBorder="1" applyAlignment="1"/>
    <xf numFmtId="0" fontId="22" fillId="0" borderId="11" xfId="0" applyFont="1" applyBorder="1" applyAlignment="1"/>
    <xf numFmtId="0" fontId="22" fillId="0" borderId="44" xfId="0" applyFont="1" applyBorder="1" applyAlignment="1"/>
    <xf numFmtId="49" fontId="4" fillId="0" borderId="66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49" fontId="4" fillId="0" borderId="67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0" fontId="4" fillId="0" borderId="60" xfId="0" applyNumberFormat="1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right"/>
    </xf>
    <xf numFmtId="0" fontId="11" fillId="0" borderId="29" xfId="0" applyNumberFormat="1" applyFont="1" applyFill="1" applyBorder="1" applyAlignment="1">
      <alignment horizontal="right"/>
    </xf>
    <xf numFmtId="0" fontId="11" fillId="0" borderId="17" xfId="0" applyNumberFormat="1" applyFont="1" applyFill="1" applyBorder="1" applyAlignment="1" applyProtection="1">
      <alignment horizontal="center"/>
    </xf>
    <xf numFmtId="0" fontId="11" fillId="0" borderId="29" xfId="0" applyNumberFormat="1" applyFont="1" applyFill="1" applyBorder="1" applyAlignment="1" applyProtection="1">
      <alignment horizontal="center"/>
    </xf>
    <xf numFmtId="0" fontId="11" fillId="0" borderId="19" xfId="0" applyNumberFormat="1" applyFont="1" applyFill="1" applyBorder="1" applyAlignment="1" applyProtection="1">
      <alignment horizontal="center"/>
    </xf>
    <xf numFmtId="0" fontId="11" fillId="0" borderId="17" xfId="0" applyNumberFormat="1" applyFont="1" applyFill="1" applyBorder="1" applyAlignment="1" applyProtection="1">
      <alignment horizontal="right"/>
    </xf>
    <xf numFmtId="0" fontId="11" fillId="0" borderId="29" xfId="0" applyNumberFormat="1" applyFont="1" applyFill="1" applyBorder="1" applyAlignment="1" applyProtection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EEF6F5"/>
      <color rgb="FFFBF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zoomScale="115" zoomScaleNormal="115" workbookViewId="0">
      <selection activeCell="A29" sqref="A29:XFD43"/>
    </sheetView>
  </sheetViews>
  <sheetFormatPr defaultColWidth="9.109375" defaultRowHeight="13.2" x14ac:dyDescent="0.25"/>
  <cols>
    <col min="1" max="1" width="4.44140625" style="200" customWidth="1"/>
    <col min="2" max="2" width="9.109375" style="175"/>
    <col min="3" max="3" width="26.44140625" style="175" customWidth="1"/>
    <col min="4" max="4" width="22" style="175" customWidth="1"/>
    <col min="5" max="5" width="18.44140625" style="175" customWidth="1"/>
    <col min="6" max="6" width="16.44140625" style="175" customWidth="1"/>
    <col min="7" max="16384" width="9.109375" style="175"/>
  </cols>
  <sheetData>
    <row r="1" spans="1:6" s="194" customFormat="1" ht="19.95" customHeight="1" thickBot="1" x14ac:dyDescent="0.35">
      <c r="A1" s="314" t="s">
        <v>25</v>
      </c>
      <c r="B1" s="315"/>
      <c r="C1" s="315"/>
      <c r="D1" s="315"/>
      <c r="E1" s="315"/>
      <c r="F1" s="316"/>
    </row>
    <row r="2" spans="1:6" s="194" customFormat="1" ht="18" customHeight="1" thickBot="1" x14ac:dyDescent="0.35">
      <c r="A2" s="308" t="s">
        <v>187</v>
      </c>
      <c r="B2" s="309"/>
      <c r="C2" s="309"/>
      <c r="D2" s="309"/>
      <c r="E2" s="309"/>
      <c r="F2" s="310"/>
    </row>
    <row r="3" spans="1:6" s="195" customFormat="1" ht="11.25" customHeight="1" x14ac:dyDescent="0.25">
      <c r="A3" s="317"/>
      <c r="B3" s="318"/>
      <c r="C3" s="318"/>
      <c r="D3" s="318"/>
      <c r="E3" s="318"/>
      <c r="F3" s="319"/>
    </row>
    <row r="4" spans="1:6" s="196" customFormat="1" ht="30.75" customHeight="1" x14ac:dyDescent="0.3">
      <c r="A4" s="320" t="s">
        <v>188</v>
      </c>
      <c r="B4" s="321"/>
      <c r="C4" s="321"/>
      <c r="D4" s="296"/>
      <c r="E4" s="296"/>
      <c r="F4" s="297"/>
    </row>
    <row r="5" spans="1:6" s="196" customFormat="1" ht="15.6" x14ac:dyDescent="0.3">
      <c r="A5" s="322" t="s">
        <v>212</v>
      </c>
      <c r="B5" s="323"/>
      <c r="C5" s="323"/>
      <c r="D5" s="296"/>
      <c r="E5" s="296"/>
      <c r="F5" s="297"/>
    </row>
    <row r="6" spans="1:6" s="196" customFormat="1" ht="15.6" x14ac:dyDescent="0.3">
      <c r="A6" s="322" t="s">
        <v>11</v>
      </c>
      <c r="B6" s="323"/>
      <c r="C6" s="323"/>
      <c r="D6" s="296"/>
      <c r="E6" s="296"/>
      <c r="F6" s="297"/>
    </row>
    <row r="7" spans="1:6" s="196" customFormat="1" ht="15.6" x14ac:dyDescent="0.3">
      <c r="A7" s="322" t="s">
        <v>189</v>
      </c>
      <c r="B7" s="323"/>
      <c r="C7" s="323"/>
      <c r="D7" s="294"/>
      <c r="E7" s="294"/>
      <c r="F7" s="295"/>
    </row>
    <row r="8" spans="1:6" s="196" customFormat="1" ht="15.6" x14ac:dyDescent="0.3">
      <c r="A8" s="322" t="s">
        <v>190</v>
      </c>
      <c r="B8" s="323"/>
      <c r="C8" s="323"/>
      <c r="D8" s="294"/>
      <c r="E8" s="294"/>
      <c r="F8" s="295"/>
    </row>
    <row r="9" spans="1:6" s="195" customFormat="1" ht="12" customHeight="1" x14ac:dyDescent="0.25">
      <c r="A9" s="305"/>
      <c r="B9" s="306"/>
      <c r="C9" s="306"/>
      <c r="D9" s="306"/>
      <c r="E9" s="306"/>
      <c r="F9" s="307"/>
    </row>
    <row r="10" spans="1:6" s="196" customFormat="1" ht="15.6" x14ac:dyDescent="0.3">
      <c r="A10" s="322" t="s">
        <v>191</v>
      </c>
      <c r="B10" s="323"/>
      <c r="C10" s="323"/>
      <c r="D10" s="296"/>
      <c r="E10" s="296"/>
      <c r="F10" s="297"/>
    </row>
    <row r="11" spans="1:6" s="196" customFormat="1" ht="15.6" x14ac:dyDescent="0.3">
      <c r="A11" s="322" t="s">
        <v>192</v>
      </c>
      <c r="B11" s="323"/>
      <c r="C11" s="323"/>
      <c r="D11" s="298"/>
      <c r="E11" s="298"/>
      <c r="F11" s="299"/>
    </row>
    <row r="12" spans="1:6" s="197" customFormat="1" ht="12" customHeight="1" thickBot="1" x14ac:dyDescent="0.35">
      <c r="A12" s="300"/>
      <c r="B12" s="301"/>
      <c r="C12" s="301"/>
      <c r="D12" s="301"/>
      <c r="E12" s="301"/>
      <c r="F12" s="302"/>
    </row>
    <row r="13" spans="1:6" s="196" customFormat="1" ht="16.2" thickBot="1" x14ac:dyDescent="0.35">
      <c r="A13" s="303" t="s">
        <v>193</v>
      </c>
      <c r="B13" s="289"/>
      <c r="C13" s="289"/>
      <c r="D13" s="289"/>
      <c r="E13" s="289"/>
      <c r="F13" s="304"/>
    </row>
    <row r="14" spans="1:6" s="196" customFormat="1" ht="15.6" x14ac:dyDescent="0.3">
      <c r="A14" s="327"/>
      <c r="B14" s="328"/>
      <c r="C14" s="329"/>
      <c r="D14" s="140" t="s">
        <v>194</v>
      </c>
      <c r="E14" s="141" t="s">
        <v>195</v>
      </c>
      <c r="F14" s="142"/>
    </row>
    <row r="15" spans="1:6" s="196" customFormat="1" ht="15.6" x14ac:dyDescent="0.3">
      <c r="A15" s="324" t="s">
        <v>196</v>
      </c>
      <c r="B15" s="325"/>
      <c r="C15" s="326"/>
      <c r="D15" s="137"/>
      <c r="E15" s="138"/>
      <c r="F15" s="143"/>
    </row>
    <row r="16" spans="1:6" s="196" customFormat="1" ht="15.6" x14ac:dyDescent="0.3">
      <c r="A16" s="324" t="s">
        <v>197</v>
      </c>
      <c r="B16" s="325"/>
      <c r="C16" s="326"/>
      <c r="D16" s="137"/>
      <c r="E16" s="138"/>
      <c r="F16" s="143"/>
    </row>
    <row r="17" spans="1:6" s="196" customFormat="1" ht="15.6" x14ac:dyDescent="0.3">
      <c r="A17" s="324" t="s">
        <v>198</v>
      </c>
      <c r="B17" s="325"/>
      <c r="C17" s="326"/>
      <c r="D17" s="137"/>
      <c r="E17" s="157"/>
      <c r="F17" s="143"/>
    </row>
    <row r="18" spans="1:6" s="196" customFormat="1" ht="15.6" x14ac:dyDescent="0.3">
      <c r="A18" s="324" t="s">
        <v>199</v>
      </c>
      <c r="B18" s="325"/>
      <c r="C18" s="326"/>
      <c r="D18" s="137"/>
      <c r="E18" s="157"/>
      <c r="F18" s="143"/>
    </row>
    <row r="19" spans="1:6" s="196" customFormat="1" ht="15.6" x14ac:dyDescent="0.3">
      <c r="A19" s="324" t="s">
        <v>200</v>
      </c>
      <c r="B19" s="325"/>
      <c r="C19" s="326"/>
      <c r="D19" s="137"/>
      <c r="E19" s="157"/>
      <c r="F19" s="143"/>
    </row>
    <row r="20" spans="1:6" s="195" customFormat="1" ht="12" customHeight="1" thickBot="1" x14ac:dyDescent="0.3">
      <c r="A20" s="311"/>
      <c r="B20" s="312"/>
      <c r="C20" s="312"/>
      <c r="D20" s="312"/>
      <c r="E20" s="312"/>
      <c r="F20" s="313"/>
    </row>
    <row r="21" spans="1:6" s="194" customFormat="1" ht="18" customHeight="1" thickBot="1" x14ac:dyDescent="0.35">
      <c r="A21" s="308" t="s">
        <v>203</v>
      </c>
      <c r="B21" s="309"/>
      <c r="C21" s="309"/>
      <c r="D21" s="309"/>
      <c r="E21" s="309"/>
      <c r="F21" s="310"/>
    </row>
    <row r="22" spans="1:6" s="196" customFormat="1" ht="16.05" customHeight="1" thickBot="1" x14ac:dyDescent="0.35">
      <c r="A22" s="303" t="s">
        <v>274</v>
      </c>
      <c r="B22" s="289"/>
      <c r="C22" s="289"/>
      <c r="D22" s="289"/>
      <c r="E22" s="289"/>
      <c r="F22" s="304"/>
    </row>
    <row r="23" spans="1:6" s="198" customFormat="1" ht="16.05" customHeight="1" thickBot="1" x14ac:dyDescent="0.35">
      <c r="A23" s="158" t="s">
        <v>206</v>
      </c>
      <c r="B23" s="289" t="s">
        <v>204</v>
      </c>
      <c r="C23" s="289"/>
      <c r="D23" s="159" t="s">
        <v>178</v>
      </c>
      <c r="E23" s="169" t="s">
        <v>205</v>
      </c>
      <c r="F23" s="170" t="s">
        <v>20</v>
      </c>
    </row>
    <row r="24" spans="1:6" s="199" customFormat="1" ht="16.05" customHeight="1" x14ac:dyDescent="0.25">
      <c r="A24" s="165">
        <v>1</v>
      </c>
      <c r="B24" s="290"/>
      <c r="C24" s="290"/>
      <c r="D24" s="166"/>
      <c r="E24" s="167"/>
      <c r="F24" s="168"/>
    </row>
    <row r="25" spans="1:6" s="199" customFormat="1" ht="16.05" customHeight="1" x14ac:dyDescent="0.25">
      <c r="A25" s="144">
        <f>A24+1</f>
        <v>2</v>
      </c>
      <c r="B25" s="287"/>
      <c r="C25" s="287"/>
      <c r="D25" s="147"/>
      <c r="E25" s="148"/>
      <c r="F25" s="149"/>
    </row>
    <row r="26" spans="1:6" s="199" customFormat="1" ht="16.05" customHeight="1" x14ac:dyDescent="0.25">
      <c r="A26" s="144">
        <f t="shared" ref="A26:A51" si="0">A25+1</f>
        <v>3</v>
      </c>
      <c r="B26" s="287"/>
      <c r="C26" s="287"/>
      <c r="D26" s="147"/>
      <c r="E26" s="148"/>
      <c r="F26" s="149"/>
    </row>
    <row r="27" spans="1:6" s="199" customFormat="1" ht="16.05" customHeight="1" x14ac:dyDescent="0.25">
      <c r="A27" s="144">
        <f t="shared" si="0"/>
        <v>4</v>
      </c>
      <c r="B27" s="287"/>
      <c r="C27" s="287"/>
      <c r="D27" s="147"/>
      <c r="E27" s="148"/>
      <c r="F27" s="149"/>
    </row>
    <row r="28" spans="1:6" s="199" customFormat="1" ht="16.05" customHeight="1" x14ac:dyDescent="0.25">
      <c r="A28" s="144">
        <f t="shared" si="0"/>
        <v>5</v>
      </c>
      <c r="B28" s="287"/>
      <c r="C28" s="287"/>
      <c r="D28" s="147"/>
      <c r="E28" s="148"/>
      <c r="F28" s="149"/>
    </row>
    <row r="29" spans="1:6" s="199" customFormat="1" ht="16.05" customHeight="1" x14ac:dyDescent="0.25">
      <c r="A29" s="144">
        <f t="shared" si="0"/>
        <v>6</v>
      </c>
      <c r="B29" s="287"/>
      <c r="C29" s="287"/>
      <c r="D29" s="147"/>
      <c r="E29" s="148"/>
      <c r="F29" s="149"/>
    </row>
    <row r="30" spans="1:6" s="199" customFormat="1" ht="16.05" customHeight="1" x14ac:dyDescent="0.25">
      <c r="A30" s="144">
        <f t="shared" si="0"/>
        <v>7</v>
      </c>
      <c r="B30" s="287"/>
      <c r="C30" s="287"/>
      <c r="D30" s="147"/>
      <c r="E30" s="148"/>
      <c r="F30" s="149"/>
    </row>
    <row r="31" spans="1:6" s="199" customFormat="1" ht="16.05" customHeight="1" x14ac:dyDescent="0.25">
      <c r="A31" s="144">
        <f t="shared" si="0"/>
        <v>8</v>
      </c>
      <c r="B31" s="287"/>
      <c r="C31" s="287"/>
      <c r="D31" s="147"/>
      <c r="E31" s="148"/>
      <c r="F31" s="149"/>
    </row>
    <row r="32" spans="1:6" s="199" customFormat="1" ht="16.05" customHeight="1" x14ac:dyDescent="0.25">
      <c r="A32" s="144">
        <f t="shared" si="0"/>
        <v>9</v>
      </c>
      <c r="B32" s="287"/>
      <c r="C32" s="287"/>
      <c r="D32" s="147"/>
      <c r="E32" s="148"/>
      <c r="F32" s="149"/>
    </row>
    <row r="33" spans="1:6" s="199" customFormat="1" ht="16.05" customHeight="1" x14ac:dyDescent="0.25">
      <c r="A33" s="144">
        <f t="shared" si="0"/>
        <v>10</v>
      </c>
      <c r="B33" s="287"/>
      <c r="C33" s="287"/>
      <c r="D33" s="147"/>
      <c r="E33" s="148"/>
      <c r="F33" s="149"/>
    </row>
    <row r="34" spans="1:6" s="199" customFormat="1" ht="16.05" customHeight="1" x14ac:dyDescent="0.25">
      <c r="A34" s="144">
        <f t="shared" si="0"/>
        <v>11</v>
      </c>
      <c r="B34" s="287"/>
      <c r="C34" s="287"/>
      <c r="D34" s="147"/>
      <c r="E34" s="148"/>
      <c r="F34" s="149"/>
    </row>
    <row r="35" spans="1:6" s="199" customFormat="1" ht="16.05" customHeight="1" x14ac:dyDescent="0.25">
      <c r="A35" s="144">
        <f t="shared" si="0"/>
        <v>12</v>
      </c>
      <c r="B35" s="287"/>
      <c r="C35" s="287"/>
      <c r="D35" s="147"/>
      <c r="E35" s="148"/>
      <c r="F35" s="149"/>
    </row>
    <row r="36" spans="1:6" s="199" customFormat="1" ht="16.05" customHeight="1" x14ac:dyDescent="0.25">
      <c r="A36" s="144">
        <f t="shared" si="0"/>
        <v>13</v>
      </c>
      <c r="B36" s="287"/>
      <c r="C36" s="287"/>
      <c r="D36" s="147"/>
      <c r="E36" s="148"/>
      <c r="F36" s="149"/>
    </row>
    <row r="37" spans="1:6" s="199" customFormat="1" ht="16.05" customHeight="1" x14ac:dyDescent="0.25">
      <c r="A37" s="144">
        <f t="shared" si="0"/>
        <v>14</v>
      </c>
      <c r="B37" s="287"/>
      <c r="C37" s="287"/>
      <c r="D37" s="147"/>
      <c r="E37" s="148"/>
      <c r="F37" s="149"/>
    </row>
    <row r="38" spans="1:6" s="199" customFormat="1" ht="16.05" customHeight="1" x14ac:dyDescent="0.25">
      <c r="A38" s="144">
        <f t="shared" si="0"/>
        <v>15</v>
      </c>
      <c r="B38" s="287"/>
      <c r="C38" s="287"/>
      <c r="D38" s="147"/>
      <c r="E38" s="148"/>
      <c r="F38" s="149"/>
    </row>
    <row r="39" spans="1:6" s="199" customFormat="1" ht="16.05" customHeight="1" x14ac:dyDescent="0.25">
      <c r="A39" s="146">
        <f t="shared" si="0"/>
        <v>16</v>
      </c>
      <c r="B39" s="286"/>
      <c r="C39" s="286"/>
      <c r="D39" s="153"/>
      <c r="E39" s="154"/>
      <c r="F39" s="155"/>
    </row>
    <row r="40" spans="1:6" s="199" customFormat="1" ht="16.05" customHeight="1" x14ac:dyDescent="0.25">
      <c r="A40" s="144">
        <f t="shared" si="0"/>
        <v>17</v>
      </c>
      <c r="B40" s="287"/>
      <c r="C40" s="287"/>
      <c r="D40" s="147"/>
      <c r="E40" s="148"/>
      <c r="F40" s="149"/>
    </row>
    <row r="41" spans="1:6" s="199" customFormat="1" ht="16.05" customHeight="1" x14ac:dyDescent="0.25">
      <c r="A41" s="144">
        <f t="shared" si="0"/>
        <v>18</v>
      </c>
      <c r="B41" s="287"/>
      <c r="C41" s="287"/>
      <c r="D41" s="147"/>
      <c r="E41" s="148"/>
      <c r="F41" s="149"/>
    </row>
    <row r="42" spans="1:6" s="199" customFormat="1" ht="16.05" customHeight="1" x14ac:dyDescent="0.25">
      <c r="A42" s="144">
        <f t="shared" si="0"/>
        <v>19</v>
      </c>
      <c r="B42" s="287"/>
      <c r="C42" s="287"/>
      <c r="D42" s="147"/>
      <c r="E42" s="148"/>
      <c r="F42" s="149"/>
    </row>
    <row r="43" spans="1:6" s="199" customFormat="1" ht="16.05" customHeight="1" thickBot="1" x14ac:dyDescent="0.3">
      <c r="A43" s="145">
        <f t="shared" si="0"/>
        <v>20</v>
      </c>
      <c r="B43" s="288"/>
      <c r="C43" s="288"/>
      <c r="D43" s="150"/>
      <c r="E43" s="151"/>
      <c r="F43" s="152"/>
    </row>
    <row r="44" spans="1:6" s="196" customFormat="1" ht="16.05" customHeight="1" thickBot="1" x14ac:dyDescent="0.35">
      <c r="A44" s="291" t="s">
        <v>275</v>
      </c>
      <c r="B44" s="292"/>
      <c r="C44" s="292"/>
      <c r="D44" s="292"/>
      <c r="E44" s="292"/>
      <c r="F44" s="293"/>
    </row>
    <row r="45" spans="1:6" s="198" customFormat="1" ht="16.05" customHeight="1" thickBot="1" x14ac:dyDescent="0.35">
      <c r="A45" s="161" t="s">
        <v>206</v>
      </c>
      <c r="B45" s="289" t="s">
        <v>204</v>
      </c>
      <c r="C45" s="289"/>
      <c r="D45" s="162" t="s">
        <v>178</v>
      </c>
      <c r="E45" s="169" t="s">
        <v>205</v>
      </c>
      <c r="F45" s="170" t="s">
        <v>20</v>
      </c>
    </row>
    <row r="46" spans="1:6" s="199" customFormat="1" ht="16.05" customHeight="1" x14ac:dyDescent="0.25">
      <c r="A46" s="165">
        <v>1</v>
      </c>
      <c r="B46" s="290"/>
      <c r="C46" s="290"/>
      <c r="D46" s="166"/>
      <c r="E46" s="167"/>
      <c r="F46" s="168"/>
    </row>
    <row r="47" spans="1:6" s="199" customFormat="1" ht="16.05" customHeight="1" x14ac:dyDescent="0.25">
      <c r="A47" s="144">
        <f t="shared" si="0"/>
        <v>2</v>
      </c>
      <c r="B47" s="287"/>
      <c r="C47" s="287"/>
      <c r="D47" s="147"/>
      <c r="E47" s="148"/>
      <c r="F47" s="149"/>
    </row>
    <row r="48" spans="1:6" s="199" customFormat="1" ht="15.75" customHeight="1" x14ac:dyDescent="0.25">
      <c r="A48" s="146">
        <f t="shared" si="0"/>
        <v>3</v>
      </c>
      <c r="B48" s="286"/>
      <c r="C48" s="286"/>
      <c r="D48" s="153"/>
      <c r="E48" s="154"/>
      <c r="F48" s="155"/>
    </row>
    <row r="49" spans="1:6" s="199" customFormat="1" ht="16.05" customHeight="1" x14ac:dyDescent="0.25">
      <c r="A49" s="144">
        <f t="shared" si="0"/>
        <v>4</v>
      </c>
      <c r="B49" s="287"/>
      <c r="C49" s="287"/>
      <c r="D49" s="147"/>
      <c r="E49" s="148"/>
      <c r="F49" s="149"/>
    </row>
    <row r="50" spans="1:6" s="199" customFormat="1" ht="16.05" customHeight="1" x14ac:dyDescent="0.25">
      <c r="A50" s="146">
        <f t="shared" si="0"/>
        <v>5</v>
      </c>
      <c r="B50" s="286"/>
      <c r="C50" s="286"/>
      <c r="D50" s="153"/>
      <c r="E50" s="154"/>
      <c r="F50" s="155"/>
    </row>
    <row r="51" spans="1:6" s="199" customFormat="1" ht="16.05" customHeight="1" thickBot="1" x14ac:dyDescent="0.3">
      <c r="A51" s="145">
        <f t="shared" si="0"/>
        <v>6</v>
      </c>
      <c r="B51" s="288"/>
      <c r="C51" s="288"/>
      <c r="D51" s="150"/>
      <c r="E51" s="151"/>
      <c r="F51" s="152"/>
    </row>
    <row r="67" spans="3:6" ht="17.399999999999999" hidden="1" x14ac:dyDescent="0.3">
      <c r="C67" s="134" t="s">
        <v>177</v>
      </c>
      <c r="D67" s="134" t="s">
        <v>178</v>
      </c>
      <c r="E67" s="134" t="s">
        <v>179</v>
      </c>
      <c r="F67" s="134" t="s">
        <v>180</v>
      </c>
    </row>
    <row r="68" spans="3:6" ht="17.399999999999999" hidden="1" x14ac:dyDescent="0.3">
      <c r="C68" s="135" t="s">
        <v>207</v>
      </c>
      <c r="D68" s="135"/>
      <c r="E68" s="67" t="s">
        <v>181</v>
      </c>
      <c r="F68" s="67" t="s">
        <v>182</v>
      </c>
    </row>
    <row r="69" spans="3:6" ht="17.399999999999999" hidden="1" x14ac:dyDescent="0.3">
      <c r="C69" s="135" t="s">
        <v>208</v>
      </c>
      <c r="D69" s="135"/>
      <c r="E69" s="67" t="s">
        <v>183</v>
      </c>
      <c r="F69" s="67" t="s">
        <v>184</v>
      </c>
    </row>
    <row r="70" spans="3:6" ht="17.399999999999999" hidden="1" x14ac:dyDescent="0.3">
      <c r="C70" s="135" t="s">
        <v>209</v>
      </c>
      <c r="D70" s="135"/>
      <c r="E70" s="67" t="s">
        <v>185</v>
      </c>
      <c r="F70" s="67"/>
    </row>
    <row r="71" spans="3:6" ht="17.399999999999999" hidden="1" x14ac:dyDescent="0.3">
      <c r="C71" s="135" t="s">
        <v>210</v>
      </c>
      <c r="D71" s="135"/>
      <c r="E71" s="67" t="s">
        <v>186</v>
      </c>
      <c r="F71" s="67"/>
    </row>
    <row r="72" spans="3:6" ht="17.399999999999999" hidden="1" x14ac:dyDescent="0.3">
      <c r="C72" s="135" t="s">
        <v>211</v>
      </c>
      <c r="D72" s="135"/>
      <c r="E72" s="67"/>
      <c r="F72" s="67"/>
    </row>
  </sheetData>
  <mergeCells count="58">
    <mergeCell ref="D6:F6"/>
    <mergeCell ref="D7:F7"/>
    <mergeCell ref="A19:C19"/>
    <mergeCell ref="A14:C14"/>
    <mergeCell ref="A15:C15"/>
    <mergeCell ref="A16:C16"/>
    <mergeCell ref="A17:C17"/>
    <mergeCell ref="A18:C18"/>
    <mergeCell ref="A7:C7"/>
    <mergeCell ref="A8:C8"/>
    <mergeCell ref="A10:C10"/>
    <mergeCell ref="A11:C11"/>
    <mergeCell ref="A6:C6"/>
    <mergeCell ref="A2:F2"/>
    <mergeCell ref="A1:F1"/>
    <mergeCell ref="A3:F3"/>
    <mergeCell ref="D4:F4"/>
    <mergeCell ref="D5:F5"/>
    <mergeCell ref="A4:C4"/>
    <mergeCell ref="A5:C5"/>
    <mergeCell ref="B29:C29"/>
    <mergeCell ref="D8:F8"/>
    <mergeCell ref="D10:F10"/>
    <mergeCell ref="D11:F11"/>
    <mergeCell ref="A12:F12"/>
    <mergeCell ref="A13:F13"/>
    <mergeCell ref="B23:C23"/>
    <mergeCell ref="A9:F9"/>
    <mergeCell ref="A21:F21"/>
    <mergeCell ref="A22:F22"/>
    <mergeCell ref="A20:F20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8:C48"/>
    <mergeCell ref="B49:C49"/>
    <mergeCell ref="B50:C50"/>
    <mergeCell ref="B51:C51"/>
    <mergeCell ref="B42:C42"/>
    <mergeCell ref="B43:C43"/>
    <mergeCell ref="B45:C45"/>
    <mergeCell ref="B46:C46"/>
    <mergeCell ref="B47:C47"/>
    <mergeCell ref="A44:F44"/>
  </mergeCells>
  <dataValidations count="2">
    <dataValidation type="list" allowBlank="1" showInputMessage="1" showErrorMessage="1" sqref="E46:E51 E24:E43" xr:uid="{00000000-0002-0000-0000-000000000000}">
      <formula1>$C$71:$C$72</formula1>
    </dataValidation>
    <dataValidation type="list" allowBlank="1" showInputMessage="1" showErrorMessage="1" sqref="D10:F10" xr:uid="{00000000-0002-0000-0000-000001000000}">
      <formula1>$E$68:$E$71</formula1>
    </dataValidation>
  </dataValidations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topLeftCell="A22" zoomScale="85" zoomScaleNormal="85" workbookViewId="0">
      <selection activeCell="H34" sqref="H34"/>
    </sheetView>
  </sheetViews>
  <sheetFormatPr defaultColWidth="9.109375" defaultRowHeight="13.2" x14ac:dyDescent="0.25"/>
  <cols>
    <col min="1" max="1" width="53.44140625" style="81" customWidth="1"/>
    <col min="2" max="2" width="22.44140625" style="81" customWidth="1"/>
    <col min="3" max="3" width="22.44140625" style="82" customWidth="1"/>
    <col min="4" max="7" width="22.44140625" style="81" customWidth="1"/>
    <col min="8" max="16384" width="9.109375" style="81"/>
  </cols>
  <sheetData>
    <row r="1" spans="1:7" s="89" customFormat="1" ht="19.95" customHeight="1" thickBot="1" x14ac:dyDescent="0.35">
      <c r="A1" s="647" t="s">
        <v>25</v>
      </c>
      <c r="B1" s="648"/>
      <c r="C1" s="648"/>
      <c r="D1" s="648"/>
      <c r="E1" s="648"/>
      <c r="F1" s="648"/>
      <c r="G1" s="649"/>
    </row>
    <row r="2" spans="1:7" s="89" customFormat="1" ht="19.95" customHeight="1" thickBot="1" x14ac:dyDescent="0.35">
      <c r="A2" s="650" t="s">
        <v>10</v>
      </c>
      <c r="B2" s="651"/>
      <c r="C2" s="343">
        <f>'Project Budget Overview'!D4</f>
        <v>0</v>
      </c>
      <c r="D2" s="344"/>
      <c r="E2" s="344"/>
      <c r="F2" s="344"/>
      <c r="G2" s="575"/>
    </row>
    <row r="3" spans="1:7" s="89" customFormat="1" ht="19.95" customHeight="1" thickBot="1" x14ac:dyDescent="0.35">
      <c r="A3" s="650" t="s">
        <v>11</v>
      </c>
      <c r="B3" s="651"/>
      <c r="C3" s="343">
        <f>'Project Budget Overview'!D6</f>
        <v>0</v>
      </c>
      <c r="D3" s="344"/>
      <c r="E3" s="344"/>
      <c r="F3" s="344"/>
      <c r="G3" s="575"/>
    </row>
    <row r="4" spans="1:7" s="86" customFormat="1" ht="39.75" customHeight="1" thickBot="1" x14ac:dyDescent="0.35">
      <c r="A4" s="83" t="s">
        <v>64</v>
      </c>
      <c r="B4" s="84" t="s">
        <v>151</v>
      </c>
      <c r="C4" s="85" t="s">
        <v>152</v>
      </c>
      <c r="D4" s="85" t="s">
        <v>153</v>
      </c>
      <c r="E4" s="85" t="s">
        <v>154</v>
      </c>
      <c r="F4" s="85" t="s">
        <v>155</v>
      </c>
      <c r="G4" s="94" t="s">
        <v>213</v>
      </c>
    </row>
    <row r="5" spans="1:7" ht="30" customHeight="1" thickBot="1" x14ac:dyDescent="0.3">
      <c r="A5" s="87" t="s">
        <v>70</v>
      </c>
      <c r="B5" s="90">
        <f>'Proposal Budget Year 1'!R61</f>
        <v>0</v>
      </c>
      <c r="C5" s="91">
        <f>'Proposal Budget Year 2'!R61</f>
        <v>0</v>
      </c>
      <c r="D5" s="88">
        <f>'Proposal Budget Year 3'!R61</f>
        <v>0</v>
      </c>
      <c r="E5" s="88">
        <f>'Proposal Budget Year 4'!R61</f>
        <v>0</v>
      </c>
      <c r="F5" s="88">
        <f>'Proposal Budget Year 5'!R61</f>
        <v>0</v>
      </c>
      <c r="G5" s="95">
        <f t="shared" ref="G5:G41" si="0">SUM(B5:F5)</f>
        <v>0</v>
      </c>
    </row>
    <row r="6" spans="1:7" ht="30" customHeight="1" thickBot="1" x14ac:dyDescent="0.3">
      <c r="A6" s="87" t="s">
        <v>65</v>
      </c>
      <c r="B6" s="92">
        <f>'Proposal Budget Year 1'!R69</f>
        <v>0</v>
      </c>
      <c r="C6" s="88">
        <f>'Proposal Budget Year 2'!R69</f>
        <v>0</v>
      </c>
      <c r="D6" s="88">
        <f>'Proposal Budget Year 3'!R69</f>
        <v>0</v>
      </c>
      <c r="E6" s="88">
        <f>'Proposal Budget Year 4'!R69</f>
        <v>0</v>
      </c>
      <c r="F6" s="88">
        <f>'Proposal Budget Year 5'!R69</f>
        <v>0</v>
      </c>
      <c r="G6" s="95">
        <f t="shared" si="0"/>
        <v>0</v>
      </c>
    </row>
    <row r="7" spans="1:7" ht="30" customHeight="1" thickBot="1" x14ac:dyDescent="0.3">
      <c r="A7" s="87" t="s">
        <v>71</v>
      </c>
      <c r="B7" s="92">
        <f>'Proposal Budget Year 1'!R72</f>
        <v>0</v>
      </c>
      <c r="C7" s="88">
        <f>'Proposal Budget Year 2'!R72</f>
        <v>0</v>
      </c>
      <c r="D7" s="88">
        <f>'Proposal Budget Year 3'!R72</f>
        <v>0</v>
      </c>
      <c r="E7" s="88">
        <f>'Proposal Budget Year 4'!R72</f>
        <v>0</v>
      </c>
      <c r="F7" s="88">
        <f>'Proposal Budget Year 5'!R72</f>
        <v>0</v>
      </c>
      <c r="G7" s="95">
        <f t="shared" si="0"/>
        <v>0</v>
      </c>
    </row>
    <row r="8" spans="1:7" ht="30" customHeight="1" thickBot="1" x14ac:dyDescent="0.3">
      <c r="A8" s="87" t="s">
        <v>72</v>
      </c>
      <c r="B8" s="92">
        <f>'Proposal Budget Year 1'!R75</f>
        <v>0</v>
      </c>
      <c r="C8" s="88">
        <f>'Proposal Budget Year 2'!R75</f>
        <v>0</v>
      </c>
      <c r="D8" s="88">
        <f>'Proposal Budget Year 3'!R75</f>
        <v>0</v>
      </c>
      <c r="E8" s="88">
        <f>'Proposal Budget Year 4'!R75</f>
        <v>0</v>
      </c>
      <c r="F8" s="88">
        <f>'Proposal Budget Year 5'!R75</f>
        <v>0</v>
      </c>
      <c r="G8" s="95">
        <f t="shared" si="0"/>
        <v>0</v>
      </c>
    </row>
    <row r="9" spans="1:7" ht="30" customHeight="1" thickBot="1" x14ac:dyDescent="0.3">
      <c r="A9" s="87" t="s">
        <v>73</v>
      </c>
      <c r="B9" s="92">
        <f>'Proposal Budget Year 1'!R76</f>
        <v>0</v>
      </c>
      <c r="C9" s="88">
        <f>'Proposal Budget Year 2'!R76</f>
        <v>0</v>
      </c>
      <c r="D9" s="88">
        <f>'Proposal Budget Year 3'!R76</f>
        <v>0</v>
      </c>
      <c r="E9" s="88">
        <f>'Proposal Budget Year 4'!R76</f>
        <v>0</v>
      </c>
      <c r="F9" s="88">
        <f>'Proposal Budget Year 5'!R76</f>
        <v>0</v>
      </c>
      <c r="G9" s="95">
        <f t="shared" si="0"/>
        <v>0</v>
      </c>
    </row>
    <row r="10" spans="1:7" ht="30" customHeight="1" thickBot="1" x14ac:dyDescent="0.3">
      <c r="A10" s="87" t="s">
        <v>126</v>
      </c>
      <c r="B10" s="92">
        <f>'Proposal Budget Year 1'!R77</f>
        <v>0</v>
      </c>
      <c r="C10" s="88">
        <f>'Proposal Budget Year 2'!R77</f>
        <v>0</v>
      </c>
      <c r="D10" s="88">
        <f>'Proposal Budget Year 3'!R77</f>
        <v>0</v>
      </c>
      <c r="E10" s="88">
        <f>'Proposal Budget Year 4'!R77</f>
        <v>0</v>
      </c>
      <c r="F10" s="88">
        <f>'Proposal Budget Year 5'!R77</f>
        <v>0</v>
      </c>
      <c r="G10" s="95">
        <f t="shared" si="0"/>
        <v>0</v>
      </c>
    </row>
    <row r="11" spans="1:7" ht="30" customHeight="1" thickBot="1" x14ac:dyDescent="0.3">
      <c r="A11" s="87" t="s">
        <v>74</v>
      </c>
      <c r="B11" s="92">
        <f>SUM('Proposal Budget Year 1'!R78:R82)</f>
        <v>0</v>
      </c>
      <c r="C11" s="88">
        <f>SUM('Proposal Budget Year 2'!R78:R82)</f>
        <v>0</v>
      </c>
      <c r="D11" s="88">
        <f>SUM('Proposal Budget Year 3'!R78:R82)</f>
        <v>0</v>
      </c>
      <c r="E11" s="88">
        <f>SUM('Proposal Budget Year 4'!R78:R82)</f>
        <v>0</v>
      </c>
      <c r="F11" s="88">
        <f>SUM('Proposal Budget Year 5'!R78:R82)</f>
        <v>0</v>
      </c>
      <c r="G11" s="95">
        <f t="shared" si="0"/>
        <v>0</v>
      </c>
    </row>
    <row r="12" spans="1:7" ht="30" customHeight="1" thickBot="1" x14ac:dyDescent="0.3">
      <c r="A12" s="87" t="s">
        <v>75</v>
      </c>
      <c r="B12" s="92">
        <f>SUM('Proposal Budget Year 1'!R83:R88)</f>
        <v>0</v>
      </c>
      <c r="C12" s="88">
        <f>SUM('Proposal Budget Year 2'!R83:R88)</f>
        <v>0</v>
      </c>
      <c r="D12" s="88">
        <f>SUM('Proposal Budget Year 3'!R83:R88)</f>
        <v>0</v>
      </c>
      <c r="E12" s="88">
        <f>SUM('Proposal Budget Year 4'!R83:R88)</f>
        <v>0</v>
      </c>
      <c r="F12" s="88">
        <f>SUM('Proposal Budget Year 5'!R83:R88)</f>
        <v>0</v>
      </c>
      <c r="G12" s="95">
        <f t="shared" si="0"/>
        <v>0</v>
      </c>
    </row>
    <row r="13" spans="1:7" ht="30" customHeight="1" thickBot="1" x14ac:dyDescent="0.3">
      <c r="A13" s="87" t="s">
        <v>76</v>
      </c>
      <c r="B13" s="92">
        <f>'Proposal Budget Year 1'!R89</f>
        <v>0</v>
      </c>
      <c r="C13" s="88">
        <f>'Proposal Budget Year 2'!R89</f>
        <v>0</v>
      </c>
      <c r="D13" s="88">
        <f>'Proposal Budget Year 3'!R89</f>
        <v>0</v>
      </c>
      <c r="E13" s="88">
        <f>'Proposal Budget Year 4'!R89</f>
        <v>0</v>
      </c>
      <c r="F13" s="88">
        <f>'Proposal Budget Year 5'!R89</f>
        <v>0</v>
      </c>
      <c r="G13" s="95">
        <f t="shared" si="0"/>
        <v>0</v>
      </c>
    </row>
    <row r="14" spans="1:7" ht="30" customHeight="1" thickBot="1" x14ac:dyDescent="0.3">
      <c r="A14" s="87" t="s">
        <v>77</v>
      </c>
      <c r="B14" s="92">
        <f>'Proposal Budget Year 1'!R90</f>
        <v>0</v>
      </c>
      <c r="C14" s="88">
        <f>'Proposal Budget Year 2'!R90</f>
        <v>0</v>
      </c>
      <c r="D14" s="88">
        <f>'Proposal Budget Year 3'!R90</f>
        <v>0</v>
      </c>
      <c r="E14" s="88">
        <f>'Proposal Budget Year 4'!R90</f>
        <v>0</v>
      </c>
      <c r="F14" s="88">
        <f>'Proposal Budget Year 5'!R90</f>
        <v>0</v>
      </c>
      <c r="G14" s="95">
        <f t="shared" si="0"/>
        <v>0</v>
      </c>
    </row>
    <row r="15" spans="1:7" ht="30" customHeight="1" thickBot="1" x14ac:dyDescent="0.3">
      <c r="A15" s="87" t="s">
        <v>78</v>
      </c>
      <c r="B15" s="92">
        <f>'Proposal Budget Year 1'!R91</f>
        <v>0</v>
      </c>
      <c r="C15" s="88">
        <f>'Proposal Budget Year 2'!R91</f>
        <v>0</v>
      </c>
      <c r="D15" s="88">
        <f>'Proposal Budget Year 3'!R91</f>
        <v>0</v>
      </c>
      <c r="E15" s="88">
        <f>'Proposal Budget Year 4'!R91</f>
        <v>0</v>
      </c>
      <c r="F15" s="88">
        <f>'Proposal Budget Year 5'!R91</f>
        <v>0</v>
      </c>
      <c r="G15" s="95">
        <f t="shared" si="0"/>
        <v>0</v>
      </c>
    </row>
    <row r="16" spans="1:7" ht="30" customHeight="1" thickBot="1" x14ac:dyDescent="0.3">
      <c r="A16" s="87" t="s">
        <v>265</v>
      </c>
      <c r="B16" s="92">
        <f>'Proposal Budget Year 1'!R92</f>
        <v>0</v>
      </c>
      <c r="C16" s="88">
        <f>'Proposal Budget Year 2'!R92</f>
        <v>0</v>
      </c>
      <c r="D16" s="88">
        <f>'Proposal Budget Year 3'!R92</f>
        <v>0</v>
      </c>
      <c r="E16" s="88">
        <f>'Proposal Budget Year 4'!R92</f>
        <v>0</v>
      </c>
      <c r="F16" s="88">
        <f>'Proposal Budget Year 5'!R92</f>
        <v>0</v>
      </c>
      <c r="G16" s="95">
        <f t="shared" si="0"/>
        <v>0</v>
      </c>
    </row>
    <row r="17" spans="1:7" ht="30" customHeight="1" thickBot="1" x14ac:dyDescent="0.3">
      <c r="A17" s="87" t="s">
        <v>79</v>
      </c>
      <c r="B17" s="92">
        <f>'Proposal Budget Year 1'!R93</f>
        <v>0</v>
      </c>
      <c r="C17" s="88">
        <f>'Proposal Budget Year 2'!R93</f>
        <v>0</v>
      </c>
      <c r="D17" s="88">
        <f>'Proposal Budget Year 3'!R93</f>
        <v>0</v>
      </c>
      <c r="E17" s="88">
        <f>'Proposal Budget Year 4'!R93</f>
        <v>0</v>
      </c>
      <c r="F17" s="88">
        <f>'Proposal Budget Year 5'!R93</f>
        <v>0</v>
      </c>
      <c r="G17" s="95">
        <f t="shared" si="0"/>
        <v>0</v>
      </c>
    </row>
    <row r="18" spans="1:7" ht="30" customHeight="1" thickBot="1" x14ac:dyDescent="0.3">
      <c r="A18" s="87" t="s">
        <v>80</v>
      </c>
      <c r="B18" s="92">
        <f>'Proposal Budget Year 1'!R94</f>
        <v>0</v>
      </c>
      <c r="C18" s="88">
        <f>'Proposal Budget Year 2'!R94</f>
        <v>0</v>
      </c>
      <c r="D18" s="88">
        <f>'Proposal Budget Year 3'!R94</f>
        <v>0</v>
      </c>
      <c r="E18" s="88">
        <f>'Proposal Budget Year 4'!R94</f>
        <v>0</v>
      </c>
      <c r="F18" s="88">
        <f>'Proposal Budget Year 5'!R94</f>
        <v>0</v>
      </c>
      <c r="G18" s="95">
        <f t="shared" si="0"/>
        <v>0</v>
      </c>
    </row>
    <row r="19" spans="1:7" ht="30" customHeight="1" thickBot="1" x14ac:dyDescent="0.3">
      <c r="A19" s="87" t="s">
        <v>81</v>
      </c>
      <c r="B19" s="92">
        <f>'Proposal Budget Year 1'!R95</f>
        <v>0</v>
      </c>
      <c r="C19" s="88">
        <f>'Proposal Budget Year 2'!R95</f>
        <v>0</v>
      </c>
      <c r="D19" s="88">
        <f>'Proposal Budget Year 3'!R95</f>
        <v>0</v>
      </c>
      <c r="E19" s="88">
        <f>'Proposal Budget Year 4'!R95</f>
        <v>0</v>
      </c>
      <c r="F19" s="88">
        <f>'Proposal Budget Year 5'!R95</f>
        <v>0</v>
      </c>
      <c r="G19" s="95">
        <f t="shared" si="0"/>
        <v>0</v>
      </c>
    </row>
    <row r="20" spans="1:7" ht="30" customHeight="1" thickBot="1" x14ac:dyDescent="0.3">
      <c r="A20" s="87" t="s">
        <v>82</v>
      </c>
      <c r="B20" s="92">
        <f>'Proposal Budget Year 1'!R96</f>
        <v>0</v>
      </c>
      <c r="C20" s="88">
        <f>'Proposal Budget Year 2'!R96</f>
        <v>0</v>
      </c>
      <c r="D20" s="88">
        <f>'Proposal Budget Year 3'!R96</f>
        <v>0</v>
      </c>
      <c r="E20" s="88">
        <f>'Proposal Budget Year 4'!R96</f>
        <v>0</v>
      </c>
      <c r="F20" s="88">
        <f>'Proposal Budget Year 5'!R96</f>
        <v>0</v>
      </c>
      <c r="G20" s="95">
        <f t="shared" si="0"/>
        <v>0</v>
      </c>
    </row>
    <row r="21" spans="1:7" ht="30" customHeight="1" thickBot="1" x14ac:dyDescent="0.3">
      <c r="A21" s="87" t="s">
        <v>83</v>
      </c>
      <c r="B21" s="92">
        <f>SUM('Proposal Budget Year 1'!R99:R101)</f>
        <v>0</v>
      </c>
      <c r="C21" s="88">
        <f>SUM('Proposal Budget Year 2'!R99:R101)</f>
        <v>0</v>
      </c>
      <c r="D21" s="88">
        <f>SUM('Proposal Budget Year 3'!R99:R101)</f>
        <v>0</v>
      </c>
      <c r="E21" s="88">
        <f>SUM('Proposal Budget Year 4'!R99:R101)</f>
        <v>0</v>
      </c>
      <c r="F21" s="88">
        <f>SUM('Proposal Budget Year 5'!R99:R101)</f>
        <v>0</v>
      </c>
      <c r="G21" s="95">
        <f t="shared" si="0"/>
        <v>0</v>
      </c>
    </row>
    <row r="22" spans="1:7" ht="30" customHeight="1" thickBot="1" x14ac:dyDescent="0.3">
      <c r="A22" s="87" t="s">
        <v>84</v>
      </c>
      <c r="B22" s="92">
        <f>SUM('Proposal Budget Year 1'!R103:R105)</f>
        <v>0</v>
      </c>
      <c r="C22" s="88">
        <f>SUM('Proposal Budget Year 2'!R103:R105)</f>
        <v>0</v>
      </c>
      <c r="D22" s="88">
        <f>SUM('Proposal Budget Year 3'!R103:R105)</f>
        <v>0</v>
      </c>
      <c r="E22" s="88">
        <f>SUM('Proposal Budget Year 4'!R103:R105)</f>
        <v>0</v>
      </c>
      <c r="F22" s="88">
        <f>SUM('Proposal Budget Year 5'!R103:R105)</f>
        <v>0</v>
      </c>
      <c r="G22" s="95">
        <f t="shared" si="0"/>
        <v>0</v>
      </c>
    </row>
    <row r="23" spans="1:7" ht="30" customHeight="1" thickBot="1" x14ac:dyDescent="0.3">
      <c r="A23" s="87" t="s">
        <v>85</v>
      </c>
      <c r="B23" s="92">
        <f>'Proposal Budget Year 1'!R106</f>
        <v>0</v>
      </c>
      <c r="C23" s="88">
        <f>'Proposal Budget Year 2'!R106</f>
        <v>0</v>
      </c>
      <c r="D23" s="88">
        <f>'Proposal Budget Year 3'!R106</f>
        <v>0</v>
      </c>
      <c r="E23" s="88">
        <f>'Proposal Budget Year 4'!R106</f>
        <v>0</v>
      </c>
      <c r="F23" s="88">
        <f>'Proposal Budget Year 5'!R106</f>
        <v>0</v>
      </c>
      <c r="G23" s="95">
        <f t="shared" si="0"/>
        <v>0</v>
      </c>
    </row>
    <row r="24" spans="1:7" ht="30" customHeight="1" thickBot="1" x14ac:dyDescent="0.3">
      <c r="A24" s="87" t="s">
        <v>86</v>
      </c>
      <c r="B24" s="92">
        <f>'Proposal Budget Year 1'!R110</f>
        <v>0</v>
      </c>
      <c r="C24" s="88">
        <f>'Proposal Budget Year 2'!R110</f>
        <v>0</v>
      </c>
      <c r="D24" s="88">
        <f>'Proposal Budget Year 3'!R110</f>
        <v>0</v>
      </c>
      <c r="E24" s="88">
        <f>'Proposal Budget Year 4'!R110</f>
        <v>0</v>
      </c>
      <c r="F24" s="88">
        <f>'Proposal Budget Year 5'!R110</f>
        <v>0</v>
      </c>
      <c r="G24" s="95">
        <f t="shared" si="0"/>
        <v>0</v>
      </c>
    </row>
    <row r="25" spans="1:7" ht="30" customHeight="1" thickBot="1" x14ac:dyDescent="0.3">
      <c r="A25" s="87" t="s">
        <v>87</v>
      </c>
      <c r="B25" s="92">
        <f>'Proposal Budget Year 1'!R111</f>
        <v>0</v>
      </c>
      <c r="C25" s="88">
        <f>'Proposal Budget Year 2'!R111</f>
        <v>0</v>
      </c>
      <c r="D25" s="88">
        <f>'Proposal Budget Year 3'!R111</f>
        <v>0</v>
      </c>
      <c r="E25" s="88">
        <f>'Proposal Budget Year 4'!R111</f>
        <v>0</v>
      </c>
      <c r="F25" s="88">
        <f>'Proposal Budget Year 5'!R111</f>
        <v>0</v>
      </c>
      <c r="G25" s="95">
        <f t="shared" si="0"/>
        <v>0</v>
      </c>
    </row>
    <row r="26" spans="1:7" ht="30" customHeight="1" thickBot="1" x14ac:dyDescent="0.3">
      <c r="A26" s="87" t="s">
        <v>88</v>
      </c>
      <c r="B26" s="92">
        <f>'Proposal Budget Year 1'!R112</f>
        <v>0</v>
      </c>
      <c r="C26" s="88">
        <f>'Proposal Budget Year 2'!R112</f>
        <v>0</v>
      </c>
      <c r="D26" s="88">
        <f>'Proposal Budget Year 3'!R112</f>
        <v>0</v>
      </c>
      <c r="E26" s="88">
        <f>'Proposal Budget Year 4'!R112</f>
        <v>0</v>
      </c>
      <c r="F26" s="88">
        <f>'Proposal Budget Year 5'!R112</f>
        <v>0</v>
      </c>
      <c r="G26" s="95">
        <f t="shared" si="0"/>
        <v>0</v>
      </c>
    </row>
    <row r="27" spans="1:7" ht="30" customHeight="1" thickBot="1" x14ac:dyDescent="0.3">
      <c r="A27" s="87" t="s">
        <v>89</v>
      </c>
      <c r="B27" s="92">
        <f>'Proposal Budget Year 1'!R113</f>
        <v>0</v>
      </c>
      <c r="C27" s="88">
        <f>'Proposal Budget Year 2'!R113</f>
        <v>0</v>
      </c>
      <c r="D27" s="88">
        <f>'Proposal Budget Year 3'!R113</f>
        <v>0</v>
      </c>
      <c r="E27" s="88">
        <f>'Proposal Budget Year 4'!R113</f>
        <v>0</v>
      </c>
      <c r="F27" s="88">
        <f>'Proposal Budget Year 5'!R113</f>
        <v>0</v>
      </c>
      <c r="G27" s="95">
        <f t="shared" si="0"/>
        <v>0</v>
      </c>
    </row>
    <row r="28" spans="1:7" ht="30" customHeight="1" thickBot="1" x14ac:dyDescent="0.3">
      <c r="A28" s="87" t="s">
        <v>90</v>
      </c>
      <c r="B28" s="92">
        <f>'Proposal Budget Year 1'!R114</f>
        <v>0</v>
      </c>
      <c r="C28" s="88">
        <f>'Proposal Budget Year 2'!R114</f>
        <v>0</v>
      </c>
      <c r="D28" s="88">
        <f>'Proposal Budget Year 3'!R114</f>
        <v>0</v>
      </c>
      <c r="E28" s="88">
        <f>'Proposal Budget Year 4'!R114</f>
        <v>0</v>
      </c>
      <c r="F28" s="88">
        <f>'Proposal Budget Year 5'!R114</f>
        <v>0</v>
      </c>
      <c r="G28" s="95">
        <f t="shared" si="0"/>
        <v>0</v>
      </c>
    </row>
    <row r="29" spans="1:7" ht="30" customHeight="1" thickBot="1" x14ac:dyDescent="0.3">
      <c r="A29" s="87" t="s">
        <v>91</v>
      </c>
      <c r="B29" s="92">
        <f>'Proposal Budget Year 1'!R115</f>
        <v>0</v>
      </c>
      <c r="C29" s="88">
        <f>'Proposal Budget Year 2'!R115</f>
        <v>0</v>
      </c>
      <c r="D29" s="88">
        <f>'Proposal Budget Year 3'!R115</f>
        <v>0</v>
      </c>
      <c r="E29" s="88">
        <f>'Proposal Budget Year 4'!R115</f>
        <v>0</v>
      </c>
      <c r="F29" s="88">
        <f>'Proposal Budget Year 5'!R115</f>
        <v>0</v>
      </c>
      <c r="G29" s="95">
        <f t="shared" si="0"/>
        <v>0</v>
      </c>
    </row>
    <row r="30" spans="1:7" ht="30" customHeight="1" thickBot="1" x14ac:dyDescent="0.3">
      <c r="A30" s="87" t="s">
        <v>273</v>
      </c>
      <c r="B30" s="92">
        <f>'Proposal Budget Year 1'!R116</f>
        <v>0</v>
      </c>
      <c r="C30" s="88">
        <f>'Proposal Budget Year 2'!R116</f>
        <v>0</v>
      </c>
      <c r="D30" s="88">
        <f>'Proposal Budget Year 3'!R116</f>
        <v>0</v>
      </c>
      <c r="E30" s="88">
        <f>'Proposal Budget Year 4'!R116</f>
        <v>0</v>
      </c>
      <c r="F30" s="88">
        <f>'Proposal Budget Year 5'!R116</f>
        <v>0</v>
      </c>
      <c r="G30" s="95">
        <f t="shared" si="0"/>
        <v>0</v>
      </c>
    </row>
    <row r="31" spans="1:7" ht="30" customHeight="1" thickBot="1" x14ac:dyDescent="0.3">
      <c r="A31" s="87" t="s">
        <v>92</v>
      </c>
      <c r="B31" s="92">
        <f>'Proposal Budget Year 1'!R117</f>
        <v>0</v>
      </c>
      <c r="C31" s="88">
        <f>'Proposal Budget Year 2'!R117</f>
        <v>0</v>
      </c>
      <c r="D31" s="88">
        <f>'Proposal Budget Year 3'!R117</f>
        <v>0</v>
      </c>
      <c r="E31" s="88">
        <f>'Proposal Budget Year 4'!R117</f>
        <v>0</v>
      </c>
      <c r="F31" s="88">
        <f>'Proposal Budget Year 5'!R117</f>
        <v>0</v>
      </c>
      <c r="G31" s="95">
        <f t="shared" si="0"/>
        <v>0</v>
      </c>
    </row>
    <row r="32" spans="1:7" ht="30" customHeight="1" thickBot="1" x14ac:dyDescent="0.3">
      <c r="A32" s="87" t="s">
        <v>93</v>
      </c>
      <c r="B32" s="92">
        <f>'Proposal Budget Year 1'!R118</f>
        <v>0</v>
      </c>
      <c r="C32" s="88">
        <f>'Proposal Budget Year 2'!R118</f>
        <v>0</v>
      </c>
      <c r="D32" s="88">
        <f>'Proposal Budget Year 3'!R118</f>
        <v>0</v>
      </c>
      <c r="E32" s="88">
        <f>'Proposal Budget Year 4'!R118</f>
        <v>0</v>
      </c>
      <c r="F32" s="88">
        <f>'Proposal Budget Year 5'!R118</f>
        <v>0</v>
      </c>
      <c r="G32" s="95">
        <f t="shared" si="0"/>
        <v>0</v>
      </c>
    </row>
    <row r="33" spans="1:7" ht="30" customHeight="1" thickBot="1" x14ac:dyDescent="0.3">
      <c r="A33" s="87" t="s">
        <v>94</v>
      </c>
      <c r="B33" s="92">
        <f>'Proposal Budget Year 1'!R119</f>
        <v>0</v>
      </c>
      <c r="C33" s="88">
        <f>'Proposal Budget Year 2'!R119</f>
        <v>0</v>
      </c>
      <c r="D33" s="88">
        <f>'Proposal Budget Year 3'!R119</f>
        <v>0</v>
      </c>
      <c r="E33" s="88">
        <f>'Proposal Budget Year 4'!R119</f>
        <v>0</v>
      </c>
      <c r="F33" s="88">
        <f>'Proposal Budget Year 5'!R119</f>
        <v>0</v>
      </c>
      <c r="G33" s="95">
        <f t="shared" si="0"/>
        <v>0</v>
      </c>
    </row>
    <row r="34" spans="1:7" ht="30" customHeight="1" thickBot="1" x14ac:dyDescent="0.3">
      <c r="A34" s="87" t="s">
        <v>95</v>
      </c>
      <c r="B34" s="92">
        <f>'Proposal Budget Year 1'!R120</f>
        <v>0</v>
      </c>
      <c r="C34" s="88">
        <f>'Proposal Budget Year 2'!R120</f>
        <v>0</v>
      </c>
      <c r="D34" s="88">
        <f>'Proposal Budget Year 3'!R120</f>
        <v>0</v>
      </c>
      <c r="E34" s="88">
        <f>'Proposal Budget Year 4'!R120</f>
        <v>0</v>
      </c>
      <c r="F34" s="88">
        <f>'Proposal Budget Year 5'!R120</f>
        <v>0</v>
      </c>
      <c r="G34" s="95">
        <f t="shared" si="0"/>
        <v>0</v>
      </c>
    </row>
    <row r="35" spans="1:7" ht="30" customHeight="1" thickBot="1" x14ac:dyDescent="0.3">
      <c r="A35" s="87" t="s">
        <v>96</v>
      </c>
      <c r="B35" s="92">
        <f>'Proposal Budget Year 1'!R121</f>
        <v>0</v>
      </c>
      <c r="C35" s="88">
        <f>'Proposal Budget Year 2'!R121</f>
        <v>0</v>
      </c>
      <c r="D35" s="88">
        <f>'Proposal Budget Year 3'!R121</f>
        <v>0</v>
      </c>
      <c r="E35" s="88">
        <f>'Proposal Budget Year 4'!R121</f>
        <v>0</v>
      </c>
      <c r="F35" s="88">
        <f>'Proposal Budget Year 5'!R121</f>
        <v>0</v>
      </c>
      <c r="G35" s="95">
        <f t="shared" si="0"/>
        <v>0</v>
      </c>
    </row>
    <row r="36" spans="1:7" ht="30" customHeight="1" thickBot="1" x14ac:dyDescent="0.3">
      <c r="A36" s="87" t="s">
        <v>97</v>
      </c>
      <c r="B36" s="92">
        <f>'Proposal Budget Year 1'!R122</f>
        <v>0</v>
      </c>
      <c r="C36" s="88">
        <f>'Proposal Budget Year 2'!R122</f>
        <v>0</v>
      </c>
      <c r="D36" s="88">
        <f>'Proposal Budget Year 3'!R122</f>
        <v>0</v>
      </c>
      <c r="E36" s="88">
        <f>'Proposal Budget Year 4'!R122</f>
        <v>0</v>
      </c>
      <c r="F36" s="88">
        <f>'Proposal Budget Year 5'!R122</f>
        <v>0</v>
      </c>
      <c r="G36" s="95">
        <f t="shared" si="0"/>
        <v>0</v>
      </c>
    </row>
    <row r="37" spans="1:7" ht="30" customHeight="1" thickBot="1" x14ac:dyDescent="0.3">
      <c r="A37" s="87" t="s">
        <v>98</v>
      </c>
      <c r="B37" s="92">
        <f>'Proposal Budget Year 1'!R123</f>
        <v>0</v>
      </c>
      <c r="C37" s="88">
        <f>'Proposal Budget Year 2'!R123</f>
        <v>0</v>
      </c>
      <c r="D37" s="88">
        <f>'Proposal Budget Year 3'!R123</f>
        <v>0</v>
      </c>
      <c r="E37" s="88">
        <f>'Proposal Budget Year 4'!R123</f>
        <v>0</v>
      </c>
      <c r="F37" s="88">
        <f>'Proposal Budget Year 5'!R123</f>
        <v>0</v>
      </c>
      <c r="G37" s="95">
        <f t="shared" si="0"/>
        <v>0</v>
      </c>
    </row>
    <row r="38" spans="1:7" ht="30" customHeight="1" thickBot="1" x14ac:dyDescent="0.3">
      <c r="A38" s="87" t="s">
        <v>124</v>
      </c>
      <c r="B38" s="92">
        <f>'Proposal Budget Year 1'!R124</f>
        <v>0</v>
      </c>
      <c r="C38" s="88">
        <f>'Proposal Budget Year 2'!R124</f>
        <v>0</v>
      </c>
      <c r="D38" s="88">
        <f>'Proposal Budget Year 3'!R124</f>
        <v>0</v>
      </c>
      <c r="E38" s="88">
        <f>'Proposal Budget Year 4'!R124</f>
        <v>0</v>
      </c>
      <c r="F38" s="88">
        <f>'Proposal Budget Year 5'!R124</f>
        <v>0</v>
      </c>
      <c r="G38" s="95">
        <f t="shared" si="0"/>
        <v>0</v>
      </c>
    </row>
    <row r="39" spans="1:7" ht="30" customHeight="1" thickBot="1" x14ac:dyDescent="0.3">
      <c r="A39" s="87" t="s">
        <v>99</v>
      </c>
      <c r="B39" s="92">
        <f>'Proposal Budget Year 1'!R129</f>
        <v>0</v>
      </c>
      <c r="C39" s="88">
        <f>'Proposal Budget Year 2'!R129</f>
        <v>0</v>
      </c>
      <c r="D39" s="88">
        <f>'Proposal Budget Year 3'!R129</f>
        <v>0</v>
      </c>
      <c r="E39" s="88">
        <f>'Proposal Budget Year 4'!R129</f>
        <v>0</v>
      </c>
      <c r="F39" s="88">
        <f>'Proposal Budget Year 5'!R129</f>
        <v>0</v>
      </c>
      <c r="G39" s="95">
        <f t="shared" si="0"/>
        <v>0</v>
      </c>
    </row>
    <row r="40" spans="1:7" s="193" customFormat="1" ht="30" customHeight="1" thickBot="1" x14ac:dyDescent="0.3">
      <c r="A40" s="191" t="s">
        <v>240</v>
      </c>
      <c r="B40" s="192">
        <f t="shared" ref="B40:G40" si="1">SUM(B5:B39)</f>
        <v>0</v>
      </c>
      <c r="C40" s="192">
        <f t="shared" si="1"/>
        <v>0</v>
      </c>
      <c r="D40" s="192">
        <f t="shared" si="1"/>
        <v>0</v>
      </c>
      <c r="E40" s="192">
        <f t="shared" si="1"/>
        <v>0</v>
      </c>
      <c r="F40" s="192">
        <f t="shared" si="1"/>
        <v>0</v>
      </c>
      <c r="G40" s="192">
        <f t="shared" si="1"/>
        <v>0</v>
      </c>
    </row>
    <row r="41" spans="1:7" ht="30" customHeight="1" thickBot="1" x14ac:dyDescent="0.3">
      <c r="A41" s="87" t="s">
        <v>100</v>
      </c>
      <c r="B41" s="188">
        <f>'Proposal Budget Year 1'!R137</f>
        <v>0</v>
      </c>
      <c r="C41" s="189">
        <f>'Proposal Budget Year 2'!R137</f>
        <v>0</v>
      </c>
      <c r="D41" s="189">
        <f>'Proposal Budget Year 3'!R137</f>
        <v>0</v>
      </c>
      <c r="E41" s="189">
        <f>'Proposal Budget Year 4'!R137</f>
        <v>0</v>
      </c>
      <c r="F41" s="190">
        <f>'Proposal Budget Year 5'!R137</f>
        <v>0</v>
      </c>
      <c r="G41" s="96">
        <f t="shared" si="0"/>
        <v>0</v>
      </c>
    </row>
    <row r="42" spans="1:7" s="93" customFormat="1" ht="30" customHeight="1" thickBot="1" x14ac:dyDescent="0.3">
      <c r="A42" s="186" t="s">
        <v>241</v>
      </c>
      <c r="B42" s="187">
        <f t="shared" ref="B42:G42" si="2">SUM(B40:B41)</f>
        <v>0</v>
      </c>
      <c r="C42" s="187">
        <f t="shared" si="2"/>
        <v>0</v>
      </c>
      <c r="D42" s="187">
        <f t="shared" si="2"/>
        <v>0</v>
      </c>
      <c r="E42" s="187">
        <f t="shared" si="2"/>
        <v>0</v>
      </c>
      <c r="F42" s="187">
        <f t="shared" si="2"/>
        <v>0</v>
      </c>
      <c r="G42" s="187">
        <f t="shared" si="2"/>
        <v>0</v>
      </c>
    </row>
  </sheetData>
  <sheetProtection sheet="1" objects="1" scenarios="1"/>
  <mergeCells count="5">
    <mergeCell ref="A1:G1"/>
    <mergeCell ref="C2:G2"/>
    <mergeCell ref="C3:G3"/>
    <mergeCell ref="A2:B2"/>
    <mergeCell ref="A3:B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4"/>
  <sheetViews>
    <sheetView zoomScale="85" zoomScaleNormal="85" workbookViewId="0">
      <selection activeCell="E21" sqref="E21"/>
    </sheetView>
  </sheetViews>
  <sheetFormatPr defaultColWidth="9.109375" defaultRowHeight="13.2" x14ac:dyDescent="0.25"/>
  <cols>
    <col min="1" max="1" width="52.44140625" style="81" customWidth="1"/>
    <col min="2" max="2" width="22.44140625" style="81" customWidth="1"/>
    <col min="3" max="3" width="22.44140625" style="82" customWidth="1"/>
    <col min="4" max="7" width="22.44140625" style="81" customWidth="1"/>
    <col min="8" max="16384" width="9.109375" style="81"/>
  </cols>
  <sheetData>
    <row r="1" spans="1:7" s="89" customFormat="1" ht="19.95" customHeight="1" thickBot="1" x14ac:dyDescent="0.35">
      <c r="A1" s="652" t="s">
        <v>25</v>
      </c>
      <c r="B1" s="653"/>
      <c r="C1" s="653"/>
      <c r="D1" s="653"/>
      <c r="E1" s="653"/>
      <c r="F1" s="653"/>
      <c r="G1" s="654"/>
    </row>
    <row r="2" spans="1:7" s="89" customFormat="1" ht="19.95" customHeight="1" thickBot="1" x14ac:dyDescent="0.35">
      <c r="A2" s="655" t="s">
        <v>10</v>
      </c>
      <c r="B2" s="656"/>
      <c r="C2" s="343">
        <f>'Project Budget Overview'!D4</f>
        <v>0</v>
      </c>
      <c r="D2" s="344"/>
      <c r="E2" s="344"/>
      <c r="F2" s="344"/>
      <c r="G2" s="575"/>
    </row>
    <row r="3" spans="1:7" s="89" customFormat="1" ht="19.95" customHeight="1" thickBot="1" x14ac:dyDescent="0.35">
      <c r="A3" s="655" t="s">
        <v>11</v>
      </c>
      <c r="B3" s="656"/>
      <c r="C3" s="343">
        <f>'Project Budget Overview'!D6</f>
        <v>0</v>
      </c>
      <c r="D3" s="344"/>
      <c r="E3" s="344"/>
      <c r="F3" s="344"/>
      <c r="G3" s="575"/>
    </row>
    <row r="4" spans="1:7" s="86" customFormat="1" ht="39.75" customHeight="1" thickBot="1" x14ac:dyDescent="0.35">
      <c r="A4" s="201" t="s">
        <v>234</v>
      </c>
      <c r="B4" s="202" t="s">
        <v>151</v>
      </c>
      <c r="C4" s="203" t="s">
        <v>152</v>
      </c>
      <c r="D4" s="203" t="s">
        <v>153</v>
      </c>
      <c r="E4" s="203" t="s">
        <v>154</v>
      </c>
      <c r="F4" s="203" t="s">
        <v>155</v>
      </c>
      <c r="G4" s="204" t="s">
        <v>213</v>
      </c>
    </row>
    <row r="5" spans="1:7" ht="30" customHeight="1" thickBot="1" x14ac:dyDescent="0.3">
      <c r="A5" s="205" t="s">
        <v>235</v>
      </c>
      <c r="B5" s="206">
        <f>'Proposal Budget Year 1'!R73</f>
        <v>0</v>
      </c>
      <c r="C5" s="207">
        <f>'Proposal Budget Year 2'!R73</f>
        <v>0</v>
      </c>
      <c r="D5" s="208">
        <f>'Proposal Budget Year 3'!R73</f>
        <v>0</v>
      </c>
      <c r="E5" s="208">
        <f>'Proposal Budget Year 4'!R73</f>
        <v>0</v>
      </c>
      <c r="F5" s="208">
        <f>'Proposal Budget Year 5'!R73</f>
        <v>0</v>
      </c>
      <c r="G5" s="209">
        <f t="shared" ref="G5:G11" si="0">SUM(B5:F5)</f>
        <v>0</v>
      </c>
    </row>
    <row r="6" spans="1:7" ht="30" customHeight="1" thickBot="1" x14ac:dyDescent="0.3">
      <c r="A6" s="205" t="s">
        <v>236</v>
      </c>
      <c r="B6" s="210">
        <f>'Proposal Budget Year 1'!R97</f>
        <v>0</v>
      </c>
      <c r="C6" s="208">
        <f>'Proposal Budget Year 2'!R97</f>
        <v>0</v>
      </c>
      <c r="D6" s="208">
        <f>'Proposal Budget Year 3'!R97</f>
        <v>0</v>
      </c>
      <c r="E6" s="208">
        <f>'Proposal Budget Year 4'!R97</f>
        <v>0</v>
      </c>
      <c r="F6" s="208">
        <f>'Proposal Budget Year 5'!R97</f>
        <v>0</v>
      </c>
      <c r="G6" s="209">
        <f t="shared" si="0"/>
        <v>0</v>
      </c>
    </row>
    <row r="7" spans="1:7" ht="30" customHeight="1" thickBot="1" x14ac:dyDescent="0.3">
      <c r="A7" s="205" t="s">
        <v>162</v>
      </c>
      <c r="B7" s="210">
        <f>'Proposal Budget Year 1'!A101</f>
        <v>0</v>
      </c>
      <c r="C7" s="208">
        <f>'Proposal Budget Year 2'!A101</f>
        <v>0</v>
      </c>
      <c r="D7" s="208">
        <f>'Proposal Budget Year 3'!A101</f>
        <v>0</v>
      </c>
      <c r="E7" s="208">
        <f>'Proposal Budget Year 4'!A101</f>
        <v>0</v>
      </c>
      <c r="F7" s="208">
        <f>'Proposal Budget Year 5'!A101</f>
        <v>0</v>
      </c>
      <c r="G7" s="209">
        <f t="shared" si="0"/>
        <v>0</v>
      </c>
    </row>
    <row r="8" spans="1:7" ht="30" customHeight="1" thickBot="1" x14ac:dyDescent="0.3">
      <c r="A8" s="205" t="s">
        <v>163</v>
      </c>
      <c r="B8" s="210">
        <f>'Proposal Budget Year 1'!A105</f>
        <v>0</v>
      </c>
      <c r="C8" s="208">
        <f>'Proposal Budget Year 2'!A105</f>
        <v>0</v>
      </c>
      <c r="D8" s="208">
        <f>'Proposal Budget Year 3'!A105</f>
        <v>0</v>
      </c>
      <c r="E8" s="208">
        <f>'Proposal Budget Year 4'!A105</f>
        <v>0</v>
      </c>
      <c r="F8" s="208">
        <f>'Proposal Budget Year 5'!A105</f>
        <v>0</v>
      </c>
      <c r="G8" s="209">
        <f t="shared" si="0"/>
        <v>0</v>
      </c>
    </row>
    <row r="9" spans="1:7" ht="30" customHeight="1" thickBot="1" x14ac:dyDescent="0.3">
      <c r="A9" s="205" t="s">
        <v>68</v>
      </c>
      <c r="B9" s="210">
        <f>'Proposal Budget Year 1'!R106</f>
        <v>0</v>
      </c>
      <c r="C9" s="208">
        <f>'Proposal Budget Year 2'!R106</f>
        <v>0</v>
      </c>
      <c r="D9" s="208">
        <f>'Proposal Budget Year 3'!R106</f>
        <v>0</v>
      </c>
      <c r="E9" s="208">
        <f>'Proposal Budget Year 4'!R106</f>
        <v>0</v>
      </c>
      <c r="F9" s="208">
        <f>'Proposal Budget Year 5'!R106</f>
        <v>0</v>
      </c>
      <c r="G9" s="209">
        <f t="shared" si="0"/>
        <v>0</v>
      </c>
    </row>
    <row r="10" spans="1:7" ht="30" customHeight="1" thickBot="1" x14ac:dyDescent="0.3">
      <c r="A10" s="205" t="s">
        <v>237</v>
      </c>
      <c r="B10" s="210">
        <f>'Proposal Budget Year 1'!R125</f>
        <v>0</v>
      </c>
      <c r="C10" s="208">
        <f>'Proposal Budget Year 2'!R125</f>
        <v>0</v>
      </c>
      <c r="D10" s="208">
        <f>'Proposal Budget Year 3'!R125</f>
        <v>0</v>
      </c>
      <c r="E10" s="208">
        <f>'Proposal Budget Year 4'!R125</f>
        <v>0</v>
      </c>
      <c r="F10" s="208">
        <f>'Proposal Budget Year 5'!R125</f>
        <v>0</v>
      </c>
      <c r="G10" s="209">
        <f t="shared" si="0"/>
        <v>0</v>
      </c>
    </row>
    <row r="11" spans="1:7" ht="30" customHeight="1" thickBot="1" x14ac:dyDescent="0.3">
      <c r="A11" s="205" t="s">
        <v>238</v>
      </c>
      <c r="B11" s="210">
        <f>'Proposal Budget Year 1'!R129</f>
        <v>0</v>
      </c>
      <c r="C11" s="208">
        <f>'Proposal Budget Year 2'!R129</f>
        <v>0</v>
      </c>
      <c r="D11" s="208">
        <f>'Proposal Budget Year 3'!R129</f>
        <v>0</v>
      </c>
      <c r="E11" s="208">
        <f>'Proposal Budget Year 4'!R129</f>
        <v>0</v>
      </c>
      <c r="F11" s="208">
        <f>'Proposal Budget Year 5'!R129</f>
        <v>0</v>
      </c>
      <c r="G11" s="209">
        <f t="shared" si="0"/>
        <v>0</v>
      </c>
    </row>
    <row r="12" spans="1:7" s="193" customFormat="1" ht="30" customHeight="1" thickBot="1" x14ac:dyDescent="0.3">
      <c r="A12" s="211" t="s">
        <v>240</v>
      </c>
      <c r="B12" s="212">
        <f t="shared" ref="B12:G12" si="1">SUM(B5:B11)</f>
        <v>0</v>
      </c>
      <c r="C12" s="213">
        <f t="shared" si="1"/>
        <v>0</v>
      </c>
      <c r="D12" s="213">
        <f t="shared" si="1"/>
        <v>0</v>
      </c>
      <c r="E12" s="213">
        <f t="shared" si="1"/>
        <v>0</v>
      </c>
      <c r="F12" s="213">
        <f t="shared" si="1"/>
        <v>0</v>
      </c>
      <c r="G12" s="214">
        <f t="shared" si="1"/>
        <v>0</v>
      </c>
    </row>
    <row r="13" spans="1:7" ht="30" customHeight="1" thickBot="1" x14ac:dyDescent="0.3">
      <c r="A13" s="205" t="s">
        <v>239</v>
      </c>
      <c r="B13" s="210">
        <f>'Proposal Budget Year 1'!R137</f>
        <v>0</v>
      </c>
      <c r="C13" s="210">
        <f>'Proposal Budget Year 2'!R137</f>
        <v>0</v>
      </c>
      <c r="D13" s="210">
        <f>'Proposal Budget Year 3'!R137</f>
        <v>0</v>
      </c>
      <c r="E13" s="210">
        <f>'Proposal Budget Year 4'!R137</f>
        <v>0</v>
      </c>
      <c r="F13" s="210">
        <f>'Proposal Budget Year 5'!R137</f>
        <v>0</v>
      </c>
      <c r="G13" s="209">
        <f>SUM(B13:F13)</f>
        <v>0</v>
      </c>
    </row>
    <row r="14" spans="1:7" s="93" customFormat="1" ht="30" customHeight="1" thickBot="1" x14ac:dyDescent="0.3">
      <c r="A14" s="215" t="s">
        <v>241</v>
      </c>
      <c r="B14" s="214">
        <f t="shared" ref="B14:G14" si="2">SUM(B12:B13)</f>
        <v>0</v>
      </c>
      <c r="C14" s="214">
        <f t="shared" si="2"/>
        <v>0</v>
      </c>
      <c r="D14" s="214">
        <f t="shared" si="2"/>
        <v>0</v>
      </c>
      <c r="E14" s="214">
        <f t="shared" si="2"/>
        <v>0</v>
      </c>
      <c r="F14" s="214">
        <f t="shared" si="2"/>
        <v>0</v>
      </c>
      <c r="G14" s="214">
        <f t="shared" si="2"/>
        <v>0</v>
      </c>
    </row>
  </sheetData>
  <sheetProtection sheet="1" objects="1" scenarios="1"/>
  <mergeCells count="5">
    <mergeCell ref="A1:G1"/>
    <mergeCell ref="A2:B2"/>
    <mergeCell ref="C2:G2"/>
    <mergeCell ref="A3:B3"/>
    <mergeCell ref="C3:G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sqref="A1:D6"/>
    </sheetView>
  </sheetViews>
  <sheetFormatPr defaultColWidth="29.44140625" defaultRowHeight="17.399999999999999" x14ac:dyDescent="0.3"/>
  <cols>
    <col min="1" max="1" width="29.44140625" style="136"/>
    <col min="2" max="2" width="29.44140625" style="67"/>
    <col min="3" max="3" width="50" style="67" customWidth="1"/>
    <col min="4" max="258" width="29.44140625" style="67"/>
    <col min="259" max="259" width="50" style="67" customWidth="1"/>
    <col min="260" max="514" width="29.44140625" style="67"/>
    <col min="515" max="515" width="50" style="67" customWidth="1"/>
    <col min="516" max="770" width="29.44140625" style="67"/>
    <col min="771" max="771" width="50" style="67" customWidth="1"/>
    <col min="772" max="1026" width="29.44140625" style="67"/>
    <col min="1027" max="1027" width="50" style="67" customWidth="1"/>
    <col min="1028" max="1282" width="29.44140625" style="67"/>
    <col min="1283" max="1283" width="50" style="67" customWidth="1"/>
    <col min="1284" max="1538" width="29.44140625" style="67"/>
    <col min="1539" max="1539" width="50" style="67" customWidth="1"/>
    <col min="1540" max="1794" width="29.44140625" style="67"/>
    <col min="1795" max="1795" width="50" style="67" customWidth="1"/>
    <col min="1796" max="2050" width="29.44140625" style="67"/>
    <col min="2051" max="2051" width="50" style="67" customWidth="1"/>
    <col min="2052" max="2306" width="29.44140625" style="67"/>
    <col min="2307" max="2307" width="50" style="67" customWidth="1"/>
    <col min="2308" max="2562" width="29.44140625" style="67"/>
    <col min="2563" max="2563" width="50" style="67" customWidth="1"/>
    <col min="2564" max="2818" width="29.44140625" style="67"/>
    <col min="2819" max="2819" width="50" style="67" customWidth="1"/>
    <col min="2820" max="3074" width="29.44140625" style="67"/>
    <col min="3075" max="3075" width="50" style="67" customWidth="1"/>
    <col min="3076" max="3330" width="29.44140625" style="67"/>
    <col min="3331" max="3331" width="50" style="67" customWidth="1"/>
    <col min="3332" max="3586" width="29.44140625" style="67"/>
    <col min="3587" max="3587" width="50" style="67" customWidth="1"/>
    <col min="3588" max="3842" width="29.44140625" style="67"/>
    <col min="3843" max="3843" width="50" style="67" customWidth="1"/>
    <col min="3844" max="4098" width="29.44140625" style="67"/>
    <col min="4099" max="4099" width="50" style="67" customWidth="1"/>
    <col min="4100" max="4354" width="29.44140625" style="67"/>
    <col min="4355" max="4355" width="50" style="67" customWidth="1"/>
    <col min="4356" max="4610" width="29.44140625" style="67"/>
    <col min="4611" max="4611" width="50" style="67" customWidth="1"/>
    <col min="4612" max="4866" width="29.44140625" style="67"/>
    <col min="4867" max="4867" width="50" style="67" customWidth="1"/>
    <col min="4868" max="5122" width="29.44140625" style="67"/>
    <col min="5123" max="5123" width="50" style="67" customWidth="1"/>
    <col min="5124" max="5378" width="29.44140625" style="67"/>
    <col min="5379" max="5379" width="50" style="67" customWidth="1"/>
    <col min="5380" max="5634" width="29.44140625" style="67"/>
    <col min="5635" max="5635" width="50" style="67" customWidth="1"/>
    <col min="5636" max="5890" width="29.44140625" style="67"/>
    <col min="5891" max="5891" width="50" style="67" customWidth="1"/>
    <col min="5892" max="6146" width="29.44140625" style="67"/>
    <col min="6147" max="6147" width="50" style="67" customWidth="1"/>
    <col min="6148" max="6402" width="29.44140625" style="67"/>
    <col min="6403" max="6403" width="50" style="67" customWidth="1"/>
    <col min="6404" max="6658" width="29.44140625" style="67"/>
    <col min="6659" max="6659" width="50" style="67" customWidth="1"/>
    <col min="6660" max="6914" width="29.44140625" style="67"/>
    <col min="6915" max="6915" width="50" style="67" customWidth="1"/>
    <col min="6916" max="7170" width="29.44140625" style="67"/>
    <col min="7171" max="7171" width="50" style="67" customWidth="1"/>
    <col min="7172" max="7426" width="29.44140625" style="67"/>
    <col min="7427" max="7427" width="50" style="67" customWidth="1"/>
    <col min="7428" max="7682" width="29.44140625" style="67"/>
    <col min="7683" max="7683" width="50" style="67" customWidth="1"/>
    <col min="7684" max="7938" width="29.44140625" style="67"/>
    <col min="7939" max="7939" width="50" style="67" customWidth="1"/>
    <col min="7940" max="8194" width="29.44140625" style="67"/>
    <col min="8195" max="8195" width="50" style="67" customWidth="1"/>
    <col min="8196" max="8450" width="29.44140625" style="67"/>
    <col min="8451" max="8451" width="50" style="67" customWidth="1"/>
    <col min="8452" max="8706" width="29.44140625" style="67"/>
    <col min="8707" max="8707" width="50" style="67" customWidth="1"/>
    <col min="8708" max="8962" width="29.44140625" style="67"/>
    <col min="8963" max="8963" width="50" style="67" customWidth="1"/>
    <col min="8964" max="9218" width="29.44140625" style="67"/>
    <col min="9219" max="9219" width="50" style="67" customWidth="1"/>
    <col min="9220" max="9474" width="29.44140625" style="67"/>
    <col min="9475" max="9475" width="50" style="67" customWidth="1"/>
    <col min="9476" max="9730" width="29.44140625" style="67"/>
    <col min="9731" max="9731" width="50" style="67" customWidth="1"/>
    <col min="9732" max="9986" width="29.44140625" style="67"/>
    <col min="9987" max="9987" width="50" style="67" customWidth="1"/>
    <col min="9988" max="10242" width="29.44140625" style="67"/>
    <col min="10243" max="10243" width="50" style="67" customWidth="1"/>
    <col min="10244" max="10498" width="29.44140625" style="67"/>
    <col min="10499" max="10499" width="50" style="67" customWidth="1"/>
    <col min="10500" max="10754" width="29.44140625" style="67"/>
    <col min="10755" max="10755" width="50" style="67" customWidth="1"/>
    <col min="10756" max="11010" width="29.44140625" style="67"/>
    <col min="11011" max="11011" width="50" style="67" customWidth="1"/>
    <col min="11012" max="11266" width="29.44140625" style="67"/>
    <col min="11267" max="11267" width="50" style="67" customWidth="1"/>
    <col min="11268" max="11522" width="29.44140625" style="67"/>
    <col min="11523" max="11523" width="50" style="67" customWidth="1"/>
    <col min="11524" max="11778" width="29.44140625" style="67"/>
    <col min="11779" max="11779" width="50" style="67" customWidth="1"/>
    <col min="11780" max="12034" width="29.44140625" style="67"/>
    <col min="12035" max="12035" width="50" style="67" customWidth="1"/>
    <col min="12036" max="12290" width="29.44140625" style="67"/>
    <col min="12291" max="12291" width="50" style="67" customWidth="1"/>
    <col min="12292" max="12546" width="29.44140625" style="67"/>
    <col min="12547" max="12547" width="50" style="67" customWidth="1"/>
    <col min="12548" max="12802" width="29.44140625" style="67"/>
    <col min="12803" max="12803" width="50" style="67" customWidth="1"/>
    <col min="12804" max="13058" width="29.44140625" style="67"/>
    <col min="13059" max="13059" width="50" style="67" customWidth="1"/>
    <col min="13060" max="13314" width="29.44140625" style="67"/>
    <col min="13315" max="13315" width="50" style="67" customWidth="1"/>
    <col min="13316" max="13570" width="29.44140625" style="67"/>
    <col min="13571" max="13571" width="50" style="67" customWidth="1"/>
    <col min="13572" max="13826" width="29.44140625" style="67"/>
    <col min="13827" max="13827" width="50" style="67" customWidth="1"/>
    <col min="13828" max="14082" width="29.44140625" style="67"/>
    <col min="14083" max="14083" width="50" style="67" customWidth="1"/>
    <col min="14084" max="14338" width="29.44140625" style="67"/>
    <col min="14339" max="14339" width="50" style="67" customWidth="1"/>
    <col min="14340" max="14594" width="29.44140625" style="67"/>
    <col min="14595" max="14595" width="50" style="67" customWidth="1"/>
    <col min="14596" max="14850" width="29.44140625" style="67"/>
    <col min="14851" max="14851" width="50" style="67" customWidth="1"/>
    <col min="14852" max="15106" width="29.44140625" style="67"/>
    <col min="15107" max="15107" width="50" style="67" customWidth="1"/>
    <col min="15108" max="15362" width="29.44140625" style="67"/>
    <col min="15363" max="15363" width="50" style="67" customWidth="1"/>
    <col min="15364" max="15618" width="29.44140625" style="67"/>
    <col min="15619" max="15619" width="50" style="67" customWidth="1"/>
    <col min="15620" max="15874" width="29.44140625" style="67"/>
    <col min="15875" max="15875" width="50" style="67" customWidth="1"/>
    <col min="15876" max="16130" width="29.44140625" style="67"/>
    <col min="16131" max="16131" width="50" style="67" customWidth="1"/>
    <col min="16132" max="16384" width="29.44140625" style="67"/>
  </cols>
  <sheetData>
    <row r="1" spans="1:4" x14ac:dyDescent="0.3">
      <c r="A1" s="134" t="s">
        <v>177</v>
      </c>
      <c r="B1" s="134" t="s">
        <v>178</v>
      </c>
      <c r="C1" s="134" t="s">
        <v>179</v>
      </c>
      <c r="D1" s="134" t="s">
        <v>180</v>
      </c>
    </row>
    <row r="2" spans="1:4" x14ac:dyDescent="0.3">
      <c r="A2" s="135" t="s">
        <v>207</v>
      </c>
      <c r="B2" s="135"/>
      <c r="C2" s="67" t="s">
        <v>181</v>
      </c>
      <c r="D2" s="67" t="s">
        <v>182</v>
      </c>
    </row>
    <row r="3" spans="1:4" x14ac:dyDescent="0.3">
      <c r="A3" s="135" t="s">
        <v>208</v>
      </c>
      <c r="B3" s="135"/>
      <c r="C3" s="67" t="s">
        <v>183</v>
      </c>
      <c r="D3" s="67" t="s">
        <v>184</v>
      </c>
    </row>
    <row r="4" spans="1:4" x14ac:dyDescent="0.3">
      <c r="A4" s="135" t="s">
        <v>209</v>
      </c>
      <c r="B4" s="135"/>
      <c r="C4" s="67" t="s">
        <v>185</v>
      </c>
    </row>
    <row r="5" spans="1:4" x14ac:dyDescent="0.3">
      <c r="A5" s="135" t="s">
        <v>210</v>
      </c>
      <c r="B5" s="135"/>
      <c r="C5" s="67" t="s">
        <v>186</v>
      </c>
    </row>
    <row r="6" spans="1:4" x14ac:dyDescent="0.3">
      <c r="A6" s="135" t="s">
        <v>211</v>
      </c>
      <c r="B6" s="135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zoomScale="85" zoomScaleNormal="85" workbookViewId="0">
      <selection activeCell="D64" sqref="D64"/>
    </sheetView>
  </sheetViews>
  <sheetFormatPr defaultColWidth="9.109375" defaultRowHeight="13.2" x14ac:dyDescent="0.25"/>
  <cols>
    <col min="1" max="1" width="8.109375" style="81" customWidth="1"/>
    <col min="2" max="2" width="59" style="81" customWidth="1"/>
    <col min="3" max="3" width="20.44140625" style="81" customWidth="1"/>
    <col min="4" max="4" width="20.44140625" style="82" customWidth="1"/>
    <col min="5" max="7" width="20.44140625" style="81" customWidth="1"/>
    <col min="8" max="8" width="22.44140625" style="81" customWidth="1"/>
    <col min="9" max="16384" width="9.109375" style="81"/>
  </cols>
  <sheetData>
    <row r="1" spans="1:8" s="89" customFormat="1" ht="19.95" customHeight="1" thickBot="1" x14ac:dyDescent="0.35">
      <c r="A1" s="332" t="s">
        <v>170</v>
      </c>
      <c r="B1" s="333"/>
      <c r="C1" s="333"/>
      <c r="D1" s="333"/>
      <c r="E1" s="333"/>
      <c r="F1" s="333"/>
      <c r="G1" s="333"/>
      <c r="H1" s="334"/>
    </row>
    <row r="2" spans="1:8" s="89" customFormat="1" ht="19.95" customHeight="1" thickBot="1" x14ac:dyDescent="0.35">
      <c r="A2" s="335" t="s">
        <v>10</v>
      </c>
      <c r="B2" s="336"/>
      <c r="C2" s="337"/>
      <c r="D2" s="343">
        <f>'Project Budget Overview'!D4</f>
        <v>0</v>
      </c>
      <c r="E2" s="344"/>
      <c r="F2" s="344"/>
      <c r="G2" s="344"/>
      <c r="H2" s="344"/>
    </row>
    <row r="3" spans="1:8" s="89" customFormat="1" ht="19.95" customHeight="1" thickBot="1" x14ac:dyDescent="0.35">
      <c r="A3" s="338" t="s">
        <v>11</v>
      </c>
      <c r="B3" s="339"/>
      <c r="C3" s="340"/>
      <c r="D3" s="343">
        <f>'Project Budget Overview'!D6</f>
        <v>0</v>
      </c>
      <c r="E3" s="344"/>
      <c r="F3" s="344"/>
      <c r="G3" s="344"/>
      <c r="H3" s="344"/>
    </row>
    <row r="4" spans="1:8" s="86" customFormat="1" ht="39.75" customHeight="1" thickBot="1" x14ac:dyDescent="0.3">
      <c r="A4" s="345" t="s">
        <v>169</v>
      </c>
      <c r="B4" s="346"/>
      <c r="C4" s="346"/>
      <c r="D4" s="346"/>
      <c r="E4" s="346"/>
      <c r="F4" s="346"/>
      <c r="G4" s="346"/>
      <c r="H4" s="342"/>
    </row>
    <row r="5" spans="1:8" s="86" customFormat="1" ht="39.75" customHeight="1" thickBot="1" x14ac:dyDescent="0.35">
      <c r="A5" s="341" t="s">
        <v>158</v>
      </c>
      <c r="B5" s="342"/>
      <c r="C5" s="121" t="s">
        <v>164</v>
      </c>
      <c r="D5" s="121" t="s">
        <v>165</v>
      </c>
      <c r="E5" s="121" t="s">
        <v>166</v>
      </c>
      <c r="F5" s="121" t="s">
        <v>167</v>
      </c>
      <c r="G5" s="121" t="s">
        <v>168</v>
      </c>
      <c r="H5" s="122" t="s">
        <v>213</v>
      </c>
    </row>
    <row r="6" spans="1:8" ht="30" customHeight="1" thickBot="1" x14ac:dyDescent="0.35">
      <c r="A6" s="128">
        <v>1</v>
      </c>
      <c r="B6" s="124"/>
      <c r="C6" s="113"/>
      <c r="D6" s="117"/>
      <c r="E6" s="116"/>
      <c r="F6" s="116"/>
      <c r="G6" s="116"/>
      <c r="H6" s="112">
        <f t="shared" ref="H6:H37" si="0">SUM(C6:G6)</f>
        <v>0</v>
      </c>
    </row>
    <row r="7" spans="1:8" ht="30" hidden="1" customHeight="1" thickBot="1" x14ac:dyDescent="0.35">
      <c r="A7" s="129"/>
      <c r="B7" s="125" t="s">
        <v>66</v>
      </c>
      <c r="C7" s="114">
        <f t="shared" ref="C7:G7" si="1">C6-C8</f>
        <v>0</v>
      </c>
      <c r="D7" s="114">
        <f t="shared" si="1"/>
        <v>0</v>
      </c>
      <c r="E7" s="114">
        <f t="shared" si="1"/>
        <v>0</v>
      </c>
      <c r="F7" s="114">
        <f t="shared" si="1"/>
        <v>0</v>
      </c>
      <c r="G7" s="114">
        <f t="shared" si="1"/>
        <v>0</v>
      </c>
      <c r="H7" s="112">
        <f t="shared" si="0"/>
        <v>0</v>
      </c>
    </row>
    <row r="8" spans="1:8" ht="30" hidden="1" customHeight="1" thickBot="1" x14ac:dyDescent="0.35">
      <c r="A8" s="130"/>
      <c r="B8" s="125" t="s">
        <v>67</v>
      </c>
      <c r="C8" s="115">
        <f>IF(C9 &lt;= 25000, C6, 25000)</f>
        <v>0</v>
      </c>
      <c r="D8" s="115">
        <f>IF(D9 &gt;= 25000, 25000- C8,D6)</f>
        <v>0</v>
      </c>
      <c r="E8" s="115">
        <f>IF((C8+D8)&gt;=25000,0, IF((C8+D8+E6)&lt;=25000,E6,25000 - (C8+D8)))</f>
        <v>0</v>
      </c>
      <c r="F8" s="115">
        <f>IF((C8+D8+E8)&gt;=25000,0, IF((C8+D8+E8+F6)&lt;=25000,F6,25000 - (C8+D8+E8)))</f>
        <v>0</v>
      </c>
      <c r="G8" s="115">
        <f>IF((C8+D8+E8+F8)&gt;=25000,0, IF((C8+D8+E8+F8+G6)&lt;=25000,G6,25000 - (C8+D8+E8+F8)))</f>
        <v>0</v>
      </c>
      <c r="H8" s="112">
        <f t="shared" si="0"/>
        <v>0</v>
      </c>
    </row>
    <row r="9" spans="1:8" ht="30" hidden="1" customHeight="1" thickBot="1" x14ac:dyDescent="0.35">
      <c r="A9" s="131"/>
      <c r="B9" s="125" t="s">
        <v>159</v>
      </c>
      <c r="C9" s="115">
        <f>C6</f>
        <v>0</v>
      </c>
      <c r="D9" s="115">
        <f>C9+D6</f>
        <v>0</v>
      </c>
      <c r="E9" s="115">
        <f>D9+E6</f>
        <v>0</v>
      </c>
      <c r="F9" s="115">
        <f>E9+F6</f>
        <v>0</v>
      </c>
      <c r="G9" s="115">
        <f>F9+G6</f>
        <v>0</v>
      </c>
      <c r="H9" s="112">
        <f t="shared" si="0"/>
        <v>0</v>
      </c>
    </row>
    <row r="10" spans="1:8" ht="30" customHeight="1" thickBot="1" x14ac:dyDescent="0.35">
      <c r="A10" s="128">
        <v>2</v>
      </c>
      <c r="B10" s="126"/>
      <c r="C10" s="116"/>
      <c r="D10" s="116"/>
      <c r="E10" s="116"/>
      <c r="F10" s="116"/>
      <c r="G10" s="116"/>
      <c r="H10" s="112">
        <f t="shared" si="0"/>
        <v>0</v>
      </c>
    </row>
    <row r="11" spans="1:8" ht="30" hidden="1" customHeight="1" thickBot="1" x14ac:dyDescent="0.35">
      <c r="A11" s="129"/>
      <c r="B11" s="125" t="s">
        <v>66</v>
      </c>
      <c r="C11" s="114">
        <f t="shared" ref="C11:G11" si="2">C10-C12</f>
        <v>0</v>
      </c>
      <c r="D11" s="114">
        <f t="shared" si="2"/>
        <v>0</v>
      </c>
      <c r="E11" s="114">
        <f t="shared" si="2"/>
        <v>0</v>
      </c>
      <c r="F11" s="114">
        <f t="shared" si="2"/>
        <v>0</v>
      </c>
      <c r="G11" s="114">
        <f t="shared" si="2"/>
        <v>0</v>
      </c>
      <c r="H11" s="112">
        <f t="shared" si="0"/>
        <v>0</v>
      </c>
    </row>
    <row r="12" spans="1:8" ht="30" hidden="1" customHeight="1" thickBot="1" x14ac:dyDescent="0.35">
      <c r="A12" s="130"/>
      <c r="B12" s="125" t="s">
        <v>67</v>
      </c>
      <c r="C12" s="115">
        <f>IF(C13 &lt;= 25000, C10, 25000)</f>
        <v>0</v>
      </c>
      <c r="D12" s="115">
        <f>IF(D13 &gt;= 25000, 25000- C12,D10)</f>
        <v>0</v>
      </c>
      <c r="E12" s="115">
        <f>IF((C12+D12)&gt;=25000,0, IF((C12+D12+E10)&lt;=25000,E10,25000 - (C12+D12)))</f>
        <v>0</v>
      </c>
      <c r="F12" s="115">
        <f>IF((C12+D12+E12)&gt;=25000,0, IF((C12+D12+E12+F10)&lt;=25000,F10,25000 - (C12+D12+E12)))</f>
        <v>0</v>
      </c>
      <c r="G12" s="115">
        <f>IF((C12+D12+E12+F12)&gt;=25000,0, IF((C12+D12+E12+F12+G10)&lt;=25000,G10,25000 - (C12+D12+E12+F12)))</f>
        <v>0</v>
      </c>
      <c r="H12" s="112">
        <f t="shared" si="0"/>
        <v>0</v>
      </c>
    </row>
    <row r="13" spans="1:8" ht="30" hidden="1" customHeight="1" thickBot="1" x14ac:dyDescent="0.35">
      <c r="A13" s="131"/>
      <c r="B13" s="125" t="s">
        <v>159</v>
      </c>
      <c r="C13" s="115">
        <f>C10</f>
        <v>0</v>
      </c>
      <c r="D13" s="115">
        <f>C13+D10</f>
        <v>0</v>
      </c>
      <c r="E13" s="115">
        <f>D13+E10</f>
        <v>0</v>
      </c>
      <c r="F13" s="115">
        <f>E13+F10</f>
        <v>0</v>
      </c>
      <c r="G13" s="115">
        <f>F13+G10</f>
        <v>0</v>
      </c>
      <c r="H13" s="112">
        <f t="shared" si="0"/>
        <v>0</v>
      </c>
    </row>
    <row r="14" spans="1:8" ht="30" customHeight="1" thickBot="1" x14ac:dyDescent="0.35">
      <c r="A14" s="128">
        <v>3</v>
      </c>
      <c r="B14" s="126"/>
      <c r="C14" s="116"/>
      <c r="D14" s="116"/>
      <c r="E14" s="116"/>
      <c r="F14" s="116"/>
      <c r="G14" s="116"/>
      <c r="H14" s="112">
        <f t="shared" si="0"/>
        <v>0</v>
      </c>
    </row>
    <row r="15" spans="1:8" ht="30" hidden="1" customHeight="1" thickBot="1" x14ac:dyDescent="0.35">
      <c r="A15" s="129"/>
      <c r="B15" s="125" t="s">
        <v>66</v>
      </c>
      <c r="C15" s="114">
        <f t="shared" ref="C15:G15" si="3">C14-C16</f>
        <v>0</v>
      </c>
      <c r="D15" s="114">
        <f t="shared" si="3"/>
        <v>0</v>
      </c>
      <c r="E15" s="114">
        <f t="shared" si="3"/>
        <v>0</v>
      </c>
      <c r="F15" s="114">
        <f t="shared" si="3"/>
        <v>0</v>
      </c>
      <c r="G15" s="114">
        <f t="shared" si="3"/>
        <v>0</v>
      </c>
      <c r="H15" s="112">
        <f t="shared" si="0"/>
        <v>0</v>
      </c>
    </row>
    <row r="16" spans="1:8" ht="30" hidden="1" customHeight="1" thickBot="1" x14ac:dyDescent="0.35">
      <c r="A16" s="130"/>
      <c r="B16" s="125" t="s">
        <v>67</v>
      </c>
      <c r="C16" s="115">
        <f>IF(C17 &lt;= 25000, C14, 25000)</f>
        <v>0</v>
      </c>
      <c r="D16" s="115">
        <f>IF(D17 &gt;= 25000, 25000- C16,D14)</f>
        <v>0</v>
      </c>
      <c r="E16" s="115">
        <f>IF((C16+D16)&gt;=25000,0, IF((C16+D16+E14)&lt;=25000,E14,25000 - (C16+D16)))</f>
        <v>0</v>
      </c>
      <c r="F16" s="115">
        <f>IF((C16+D16+E16)&gt;=25000,0, IF((C16+D16+E16+F14)&lt;=25000,F14,25000 - (C16+D16+E16)))</f>
        <v>0</v>
      </c>
      <c r="G16" s="115">
        <f>IF((C16+D16+E16+F16)&gt;=25000,0, IF((C16+D16+E16+F16+G14)&lt;=25000,G14,25000 - (C16+D16+E16+F16)))</f>
        <v>0</v>
      </c>
      <c r="H16" s="112">
        <f t="shared" si="0"/>
        <v>0</v>
      </c>
    </row>
    <row r="17" spans="1:8" ht="30" hidden="1" customHeight="1" thickBot="1" x14ac:dyDescent="0.35">
      <c r="A17" s="131"/>
      <c r="B17" s="125" t="s">
        <v>159</v>
      </c>
      <c r="C17" s="115">
        <f>C14</f>
        <v>0</v>
      </c>
      <c r="D17" s="115">
        <f>C17+D14</f>
        <v>0</v>
      </c>
      <c r="E17" s="115">
        <f>D17+E14</f>
        <v>0</v>
      </c>
      <c r="F17" s="115">
        <f>E17+F14</f>
        <v>0</v>
      </c>
      <c r="G17" s="115">
        <f>F17+G14</f>
        <v>0</v>
      </c>
      <c r="H17" s="112">
        <f t="shared" si="0"/>
        <v>0</v>
      </c>
    </row>
    <row r="18" spans="1:8" ht="30" customHeight="1" thickBot="1" x14ac:dyDescent="0.35">
      <c r="A18" s="128">
        <v>4</v>
      </c>
      <c r="B18" s="126"/>
      <c r="C18" s="116"/>
      <c r="D18" s="116"/>
      <c r="E18" s="116"/>
      <c r="F18" s="116"/>
      <c r="G18" s="116"/>
      <c r="H18" s="112">
        <f t="shared" si="0"/>
        <v>0</v>
      </c>
    </row>
    <row r="19" spans="1:8" ht="30" hidden="1" customHeight="1" thickBot="1" x14ac:dyDescent="0.35">
      <c r="A19" s="129"/>
      <c r="B19" s="125" t="s">
        <v>66</v>
      </c>
      <c r="C19" s="114">
        <f t="shared" ref="C19:G19" si="4">C18-C20</f>
        <v>0</v>
      </c>
      <c r="D19" s="114">
        <f t="shared" si="4"/>
        <v>0</v>
      </c>
      <c r="E19" s="114">
        <f t="shared" si="4"/>
        <v>0</v>
      </c>
      <c r="F19" s="114">
        <f t="shared" si="4"/>
        <v>0</v>
      </c>
      <c r="G19" s="114">
        <f t="shared" si="4"/>
        <v>0</v>
      </c>
      <c r="H19" s="112">
        <f t="shared" si="0"/>
        <v>0</v>
      </c>
    </row>
    <row r="20" spans="1:8" ht="30" hidden="1" customHeight="1" thickBot="1" x14ac:dyDescent="0.35">
      <c r="A20" s="130"/>
      <c r="B20" s="125" t="s">
        <v>67</v>
      </c>
      <c r="C20" s="115">
        <f>IF(C21 &lt;= 25000, C18, 25000)</f>
        <v>0</v>
      </c>
      <c r="D20" s="115">
        <f>IF(D21 &gt;= 25000, 25000- C20,D18)</f>
        <v>0</v>
      </c>
      <c r="E20" s="115">
        <f>IF((C20+D20)&gt;=25000,0, IF((C20+D20+E18)&lt;=25000,E18,25000 - (C20+D20)))</f>
        <v>0</v>
      </c>
      <c r="F20" s="115">
        <f>IF((C20+D20+E20)&gt;=25000,0, IF((C20+D20+E20+F18)&lt;=25000,F18,25000 - (C20+D20+E20)))</f>
        <v>0</v>
      </c>
      <c r="G20" s="115">
        <f>IF((C20+D20+E20+F20)&gt;=25000,0, IF((C20+D20+E20+F20+G18)&lt;=25000,G18,25000 - (C20+D20+E20+F20)))</f>
        <v>0</v>
      </c>
      <c r="H20" s="112">
        <f t="shared" si="0"/>
        <v>0</v>
      </c>
    </row>
    <row r="21" spans="1:8" ht="30" hidden="1" customHeight="1" thickBot="1" x14ac:dyDescent="0.35">
      <c r="A21" s="131"/>
      <c r="B21" s="125" t="s">
        <v>159</v>
      </c>
      <c r="C21" s="115">
        <f>C18</f>
        <v>0</v>
      </c>
      <c r="D21" s="115">
        <f>C21+D18</f>
        <v>0</v>
      </c>
      <c r="E21" s="115">
        <f>D21+E18</f>
        <v>0</v>
      </c>
      <c r="F21" s="115">
        <f>E21+F18</f>
        <v>0</v>
      </c>
      <c r="G21" s="115">
        <f>F21+G18</f>
        <v>0</v>
      </c>
      <c r="H21" s="112">
        <f t="shared" si="0"/>
        <v>0</v>
      </c>
    </row>
    <row r="22" spans="1:8" ht="30" customHeight="1" thickBot="1" x14ac:dyDescent="0.35">
      <c r="A22" s="128">
        <v>5</v>
      </c>
      <c r="B22" s="126"/>
      <c r="C22" s="116"/>
      <c r="D22" s="116"/>
      <c r="E22" s="116"/>
      <c r="F22" s="116"/>
      <c r="G22" s="116"/>
      <c r="H22" s="112">
        <f t="shared" si="0"/>
        <v>0</v>
      </c>
    </row>
    <row r="23" spans="1:8" ht="30" hidden="1" customHeight="1" thickBot="1" x14ac:dyDescent="0.35">
      <c r="A23" s="129"/>
      <c r="B23" s="125" t="s">
        <v>66</v>
      </c>
      <c r="C23" s="114">
        <f t="shared" ref="C23:G23" si="5">C22-C24</f>
        <v>0</v>
      </c>
      <c r="D23" s="114">
        <f t="shared" si="5"/>
        <v>0</v>
      </c>
      <c r="E23" s="114">
        <f t="shared" si="5"/>
        <v>0</v>
      </c>
      <c r="F23" s="114">
        <f t="shared" si="5"/>
        <v>0</v>
      </c>
      <c r="G23" s="114">
        <f t="shared" si="5"/>
        <v>0</v>
      </c>
      <c r="H23" s="112">
        <f t="shared" si="0"/>
        <v>0</v>
      </c>
    </row>
    <row r="24" spans="1:8" ht="30" hidden="1" customHeight="1" thickBot="1" x14ac:dyDescent="0.35">
      <c r="A24" s="130"/>
      <c r="B24" s="125" t="s">
        <v>67</v>
      </c>
      <c r="C24" s="115">
        <f>IF(C25 &lt;= 25000, C22, 25000)</f>
        <v>0</v>
      </c>
      <c r="D24" s="115">
        <f>IF(D25 &gt;= 25000, 25000- C24,D22)</f>
        <v>0</v>
      </c>
      <c r="E24" s="115">
        <f>IF((C24+D24)&gt;=25000,0, IF((C24+D24+E22)&lt;=25000,E22,25000 - (C24+D24)))</f>
        <v>0</v>
      </c>
      <c r="F24" s="115">
        <f>IF((C24+D24+E24)&gt;=25000,0, IF((C24+D24+E24+F22)&lt;=25000,F22,25000 - (C24+D24+E24)))</f>
        <v>0</v>
      </c>
      <c r="G24" s="115">
        <f>IF((C24+D24+E24+F24)&gt;=25000,0, IF((C24+D24+E24+F24+G22)&lt;=25000,G22,25000 - (C24+D24+E24+F24)))</f>
        <v>0</v>
      </c>
      <c r="H24" s="112">
        <f t="shared" si="0"/>
        <v>0</v>
      </c>
    </row>
    <row r="25" spans="1:8" ht="30" hidden="1" customHeight="1" thickBot="1" x14ac:dyDescent="0.35">
      <c r="A25" s="131"/>
      <c r="B25" s="125" t="s">
        <v>159</v>
      </c>
      <c r="C25" s="115">
        <f>C22</f>
        <v>0</v>
      </c>
      <c r="D25" s="115">
        <f>C25+D22</f>
        <v>0</v>
      </c>
      <c r="E25" s="115">
        <f>D25+E22</f>
        <v>0</v>
      </c>
      <c r="F25" s="115">
        <f>E25+F22</f>
        <v>0</v>
      </c>
      <c r="G25" s="115">
        <f>F25+G22</f>
        <v>0</v>
      </c>
      <c r="H25" s="112">
        <f t="shared" si="0"/>
        <v>0</v>
      </c>
    </row>
    <row r="26" spans="1:8" ht="30" customHeight="1" thickBot="1" x14ac:dyDescent="0.35">
      <c r="A26" s="128">
        <v>6</v>
      </c>
      <c r="B26" s="126"/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2">
        <f t="shared" si="0"/>
        <v>0</v>
      </c>
    </row>
    <row r="27" spans="1:8" ht="30" hidden="1" customHeight="1" thickBot="1" x14ac:dyDescent="0.35">
      <c r="A27" s="129"/>
      <c r="B27" s="127" t="s">
        <v>66</v>
      </c>
      <c r="C27" s="114">
        <f t="shared" ref="C27:G27" si="6">C26-C28</f>
        <v>0</v>
      </c>
      <c r="D27" s="114">
        <f t="shared" si="6"/>
        <v>0</v>
      </c>
      <c r="E27" s="114">
        <f t="shared" si="6"/>
        <v>0</v>
      </c>
      <c r="F27" s="114">
        <f t="shared" si="6"/>
        <v>0</v>
      </c>
      <c r="G27" s="114">
        <f t="shared" si="6"/>
        <v>0</v>
      </c>
      <c r="H27" s="112">
        <f t="shared" si="0"/>
        <v>0</v>
      </c>
    </row>
    <row r="28" spans="1:8" ht="30" hidden="1" customHeight="1" thickBot="1" x14ac:dyDescent="0.35">
      <c r="A28" s="130"/>
      <c r="B28" s="127" t="s">
        <v>67</v>
      </c>
      <c r="C28" s="115">
        <f>IF(C29 &lt;= 25000, C26, 25000)</f>
        <v>0</v>
      </c>
      <c r="D28" s="115">
        <f>IF(D29 &gt;= 25000, 25000- C28,D26)</f>
        <v>0</v>
      </c>
      <c r="E28" s="115">
        <f>IF((C28+D28)&gt;=25000,0, IF((C28+D28+E26)&lt;=25000,E26,25000 - (C28+D28)))</f>
        <v>0</v>
      </c>
      <c r="F28" s="115">
        <f>IF((C28+D28+E28)&gt;=25000,0, IF((C28+D28+E28+F26)&lt;=25000,F26,25000 - (C28+D28+E28)))</f>
        <v>0</v>
      </c>
      <c r="G28" s="115">
        <f>IF((C28+D28+E28+F28)&gt;=25000,0, IF((C28+D28+E28+F28+G26)&lt;=25000,G26,25000 - (C28+D28+E28+F28)))</f>
        <v>0</v>
      </c>
      <c r="H28" s="112">
        <f t="shared" si="0"/>
        <v>0</v>
      </c>
    </row>
    <row r="29" spans="1:8" ht="30" hidden="1" customHeight="1" thickBot="1" x14ac:dyDescent="0.35">
      <c r="A29" s="131"/>
      <c r="B29" s="127" t="s">
        <v>159</v>
      </c>
      <c r="C29" s="115">
        <f>C26</f>
        <v>0</v>
      </c>
      <c r="D29" s="115">
        <f>C29+D26</f>
        <v>0</v>
      </c>
      <c r="E29" s="115">
        <f>D29+E26</f>
        <v>0</v>
      </c>
      <c r="F29" s="115">
        <f>E29+F26</f>
        <v>0</v>
      </c>
      <c r="G29" s="115">
        <f>F29+G26</f>
        <v>0</v>
      </c>
      <c r="H29" s="112">
        <f t="shared" si="0"/>
        <v>0</v>
      </c>
    </row>
    <row r="30" spans="1:8" ht="30" customHeight="1" thickBot="1" x14ac:dyDescent="0.35">
      <c r="A30" s="128">
        <v>7</v>
      </c>
      <c r="B30" s="126"/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2">
        <f t="shared" si="0"/>
        <v>0</v>
      </c>
    </row>
    <row r="31" spans="1:8" ht="30" hidden="1" customHeight="1" thickBot="1" x14ac:dyDescent="0.35">
      <c r="A31" s="129"/>
      <c r="B31" s="127" t="s">
        <v>66</v>
      </c>
      <c r="C31" s="117">
        <f t="shared" ref="C31:G31" si="7">C30-C32</f>
        <v>0</v>
      </c>
      <c r="D31" s="117">
        <f t="shared" si="7"/>
        <v>0</v>
      </c>
      <c r="E31" s="117">
        <f t="shared" si="7"/>
        <v>0</v>
      </c>
      <c r="F31" s="117">
        <f t="shared" si="7"/>
        <v>0</v>
      </c>
      <c r="G31" s="117">
        <f t="shared" si="7"/>
        <v>0</v>
      </c>
      <c r="H31" s="112">
        <f t="shared" si="0"/>
        <v>0</v>
      </c>
    </row>
    <row r="32" spans="1:8" ht="30" hidden="1" customHeight="1" thickBot="1" x14ac:dyDescent="0.35">
      <c r="A32" s="130"/>
      <c r="B32" s="127" t="s">
        <v>67</v>
      </c>
      <c r="C32" s="115">
        <f>IF(C33 &lt;= 25000, C30, 25000)</f>
        <v>0</v>
      </c>
      <c r="D32" s="115">
        <f>IF(D33 &gt;= 25000, 25000- C32,D30)</f>
        <v>0</v>
      </c>
      <c r="E32" s="115">
        <f>IF((C32+D32)&gt;=25000,0, IF((C32+D32+E30)&lt;=25000,E30,25000 - (C32+D32)))</f>
        <v>0</v>
      </c>
      <c r="F32" s="115">
        <f>IF((C32+D32+E32)&gt;=25000,0, IF((C32+D32+E32+F30)&lt;=25000,F30,25000 - (C32+D32+E32)))</f>
        <v>0</v>
      </c>
      <c r="G32" s="115">
        <f>IF((C32+D32+E32+F32)&gt;=25000,0, IF((C32+D32+E32+F32+G30)&lt;=25000,G30,25000 - (C32+D32+E32+F32)))</f>
        <v>0</v>
      </c>
      <c r="H32" s="112">
        <f t="shared" si="0"/>
        <v>0</v>
      </c>
    </row>
    <row r="33" spans="1:8" ht="30" hidden="1" customHeight="1" thickBot="1" x14ac:dyDescent="0.35">
      <c r="A33" s="131"/>
      <c r="B33" s="127" t="s">
        <v>159</v>
      </c>
      <c r="C33" s="116">
        <f>C30</f>
        <v>0</v>
      </c>
      <c r="D33" s="116">
        <f>C33+D30</f>
        <v>0</v>
      </c>
      <c r="E33" s="116">
        <f>D33+E30</f>
        <v>0</v>
      </c>
      <c r="F33" s="116">
        <f>E33+F30</f>
        <v>0</v>
      </c>
      <c r="G33" s="116">
        <f>F33+G30</f>
        <v>0</v>
      </c>
      <c r="H33" s="112">
        <f t="shared" si="0"/>
        <v>0</v>
      </c>
    </row>
    <row r="34" spans="1:8" ht="30" customHeight="1" thickBot="1" x14ac:dyDescent="0.35">
      <c r="A34" s="128">
        <v>8</v>
      </c>
      <c r="B34" s="126"/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2">
        <f t="shared" si="0"/>
        <v>0</v>
      </c>
    </row>
    <row r="35" spans="1:8" ht="30" hidden="1" customHeight="1" thickBot="1" x14ac:dyDescent="0.35">
      <c r="A35" s="129"/>
      <c r="B35" s="127" t="s">
        <v>66</v>
      </c>
      <c r="C35" s="117">
        <f t="shared" ref="C35:G35" si="8">C34-C36</f>
        <v>0</v>
      </c>
      <c r="D35" s="117">
        <f t="shared" si="8"/>
        <v>0</v>
      </c>
      <c r="E35" s="117">
        <f t="shared" si="8"/>
        <v>0</v>
      </c>
      <c r="F35" s="117">
        <f t="shared" si="8"/>
        <v>0</v>
      </c>
      <c r="G35" s="117">
        <f t="shared" si="8"/>
        <v>0</v>
      </c>
      <c r="H35" s="112">
        <f t="shared" si="0"/>
        <v>0</v>
      </c>
    </row>
    <row r="36" spans="1:8" ht="30" hidden="1" customHeight="1" thickBot="1" x14ac:dyDescent="0.35">
      <c r="A36" s="130"/>
      <c r="B36" s="127" t="s">
        <v>67</v>
      </c>
      <c r="C36" s="115">
        <f>IF(C37 &lt;= 25000, C34, 25000)</f>
        <v>0</v>
      </c>
      <c r="D36" s="115">
        <f>IF(D37 &gt;= 25000, 25000- C36,D34)</f>
        <v>0</v>
      </c>
      <c r="E36" s="115">
        <f>IF((C36+D36)&gt;=25000,0, IF((C36+D36+E34)&lt;=25000,E34,25000 - (C36+D36)))</f>
        <v>0</v>
      </c>
      <c r="F36" s="115">
        <f>IF((C36+D36+E36)&gt;=25000,0, IF((C36+D36+E36+F34)&lt;=25000,F34,25000 - (C36+D36+E36)))</f>
        <v>0</v>
      </c>
      <c r="G36" s="115">
        <f>IF((C36+D36+E36+F36)&gt;=25000,0, IF((C36+D36+E36+F36+G34)&lt;=25000,G34,25000 - (C36+D36+E36+F36)))</f>
        <v>0</v>
      </c>
      <c r="H36" s="112">
        <f t="shared" si="0"/>
        <v>0</v>
      </c>
    </row>
    <row r="37" spans="1:8" ht="30" hidden="1" customHeight="1" thickBot="1" x14ac:dyDescent="0.35">
      <c r="A37" s="131"/>
      <c r="B37" s="127" t="s">
        <v>159</v>
      </c>
      <c r="C37" s="116">
        <f>C34</f>
        <v>0</v>
      </c>
      <c r="D37" s="116">
        <f>C37+D34</f>
        <v>0</v>
      </c>
      <c r="E37" s="116">
        <f>D37+E34</f>
        <v>0</v>
      </c>
      <c r="F37" s="116">
        <f>E37+F34</f>
        <v>0</v>
      </c>
      <c r="G37" s="116">
        <f>F37+G34</f>
        <v>0</v>
      </c>
      <c r="H37" s="112">
        <f t="shared" si="0"/>
        <v>0</v>
      </c>
    </row>
    <row r="38" spans="1:8" ht="30" customHeight="1" thickBot="1" x14ac:dyDescent="0.35">
      <c r="A38" s="128">
        <v>9</v>
      </c>
      <c r="B38" s="126"/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2">
        <f t="shared" ref="H38:H56" si="9">SUM(C38:G38)</f>
        <v>0</v>
      </c>
    </row>
    <row r="39" spans="1:8" ht="30" hidden="1" customHeight="1" thickBot="1" x14ac:dyDescent="0.3">
      <c r="A39" s="132"/>
      <c r="B39" s="108" t="s">
        <v>66</v>
      </c>
      <c r="C39" s="117">
        <f t="shared" ref="C39:G39" si="10">C38-C40</f>
        <v>0</v>
      </c>
      <c r="D39" s="117">
        <f t="shared" si="10"/>
        <v>0</v>
      </c>
      <c r="E39" s="117">
        <f t="shared" si="10"/>
        <v>0</v>
      </c>
      <c r="F39" s="117">
        <f t="shared" si="10"/>
        <v>0</v>
      </c>
      <c r="G39" s="117">
        <f t="shared" si="10"/>
        <v>0</v>
      </c>
      <c r="H39" s="112">
        <f t="shared" si="9"/>
        <v>0</v>
      </c>
    </row>
    <row r="40" spans="1:8" ht="30" hidden="1" customHeight="1" thickBot="1" x14ac:dyDescent="0.3">
      <c r="A40" s="132"/>
      <c r="B40" s="108" t="s">
        <v>67</v>
      </c>
      <c r="C40" s="115">
        <f>IF(C41 &lt;= 25000, C38, 25000)</f>
        <v>0</v>
      </c>
      <c r="D40" s="115">
        <f>IF(D41 &gt;= 25000, 25000- C40,D38)</f>
        <v>0</v>
      </c>
      <c r="E40" s="115">
        <f>IF((C40+D40)&gt;=25000,0, IF((C40+D40+E38)&lt;=25000,E38,25000 - (C40+D40)))</f>
        <v>0</v>
      </c>
      <c r="F40" s="115">
        <f>IF((C40+D40+E40)&gt;=25000,0, IF((C40+D40+E40+F38)&lt;=25000,F38,25000 - (C40+D40+E40)))</f>
        <v>0</v>
      </c>
      <c r="G40" s="115">
        <f>IF((C40+D40+E40+F40)&gt;=25000,0, IF((C40+D40+E40+F40+G38)&lt;=25000,G38,25000 - (C40+D40+E40+F40)))</f>
        <v>0</v>
      </c>
      <c r="H40" s="112">
        <f t="shared" si="9"/>
        <v>0</v>
      </c>
    </row>
    <row r="41" spans="1:8" ht="30" hidden="1" customHeight="1" thickBot="1" x14ac:dyDescent="0.3">
      <c r="A41" s="132"/>
      <c r="B41" s="108" t="s">
        <v>159</v>
      </c>
      <c r="C41" s="116">
        <f>C38</f>
        <v>0</v>
      </c>
      <c r="D41" s="116">
        <f>C41+D38</f>
        <v>0</v>
      </c>
      <c r="E41" s="116">
        <f>D41+E38</f>
        <v>0</v>
      </c>
      <c r="F41" s="116">
        <f>E41+F38</f>
        <v>0</v>
      </c>
      <c r="G41" s="116">
        <f>F41+G38</f>
        <v>0</v>
      </c>
      <c r="H41" s="112">
        <f t="shared" si="9"/>
        <v>0</v>
      </c>
    </row>
    <row r="42" spans="1:8" ht="30" hidden="1" customHeight="1" thickBot="1" x14ac:dyDescent="0.3">
      <c r="A42" s="132"/>
      <c r="B42" s="110"/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2">
        <f t="shared" si="9"/>
        <v>0</v>
      </c>
    </row>
    <row r="43" spans="1:8" ht="30" hidden="1" customHeight="1" thickBot="1" x14ac:dyDescent="0.3">
      <c r="A43" s="132"/>
      <c r="B43" s="108" t="s">
        <v>66</v>
      </c>
      <c r="C43" s="117">
        <f t="shared" ref="C43:G43" si="11">C42-C44</f>
        <v>0</v>
      </c>
      <c r="D43" s="117">
        <f t="shared" si="11"/>
        <v>0</v>
      </c>
      <c r="E43" s="117">
        <f t="shared" si="11"/>
        <v>0</v>
      </c>
      <c r="F43" s="117">
        <f t="shared" si="11"/>
        <v>0</v>
      </c>
      <c r="G43" s="117">
        <f t="shared" si="11"/>
        <v>0</v>
      </c>
      <c r="H43" s="112">
        <f t="shared" si="9"/>
        <v>0</v>
      </c>
    </row>
    <row r="44" spans="1:8" ht="30" hidden="1" customHeight="1" thickBot="1" x14ac:dyDescent="0.3">
      <c r="A44" s="132"/>
      <c r="B44" s="108" t="s">
        <v>67</v>
      </c>
      <c r="C44" s="115">
        <f>IF(C45 &lt;= 25000, C42, 25000)</f>
        <v>0</v>
      </c>
      <c r="D44" s="115">
        <f>IF(D45 &gt;= 25000, 25000- C44,D42)</f>
        <v>0</v>
      </c>
      <c r="E44" s="115">
        <f>IF((C44+D44)&gt;=25000,0, IF((C44+D44+E42)&lt;=25000,E42,25000 - (C44+D44)))</f>
        <v>0</v>
      </c>
      <c r="F44" s="115">
        <f>IF((C44+D44+E44)&gt;=25000,0, IF((C44+D44+E44+F42)&lt;=25000,F42,25000 - (C44+D44+E44)))</f>
        <v>0</v>
      </c>
      <c r="G44" s="115">
        <f>IF((C44+D44+E44+F44)&gt;=25000,0, IF((C44+D44+E44+F44+G42)&lt;=25000,G42,25000 - (C44+D44+E44+F44)))</f>
        <v>0</v>
      </c>
      <c r="H44" s="112">
        <f t="shared" si="9"/>
        <v>0</v>
      </c>
    </row>
    <row r="45" spans="1:8" ht="30" hidden="1" customHeight="1" thickBot="1" x14ac:dyDescent="0.3">
      <c r="A45" s="132"/>
      <c r="B45" s="108" t="s">
        <v>159</v>
      </c>
      <c r="C45" s="116">
        <f>C42</f>
        <v>0</v>
      </c>
      <c r="D45" s="116">
        <f>C45+D42</f>
        <v>0</v>
      </c>
      <c r="E45" s="116">
        <f>D45+E42</f>
        <v>0</v>
      </c>
      <c r="F45" s="116">
        <f>E45+F42</f>
        <v>0</v>
      </c>
      <c r="G45" s="116">
        <f>F45+G42</f>
        <v>0</v>
      </c>
      <c r="H45" s="112">
        <f t="shared" si="9"/>
        <v>0</v>
      </c>
    </row>
    <row r="46" spans="1:8" ht="30" hidden="1" customHeight="1" thickBot="1" x14ac:dyDescent="0.3">
      <c r="A46" s="132"/>
      <c r="B46" s="110"/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2">
        <f t="shared" si="9"/>
        <v>0</v>
      </c>
    </row>
    <row r="47" spans="1:8" ht="30" hidden="1" customHeight="1" thickBot="1" x14ac:dyDescent="0.3">
      <c r="A47" s="132"/>
      <c r="B47" s="108" t="s">
        <v>66</v>
      </c>
      <c r="C47" s="117">
        <f t="shared" ref="C47:G47" si="12">C46-C48</f>
        <v>0</v>
      </c>
      <c r="D47" s="117">
        <f t="shared" si="12"/>
        <v>0</v>
      </c>
      <c r="E47" s="117">
        <f t="shared" si="12"/>
        <v>0</v>
      </c>
      <c r="F47" s="117">
        <f t="shared" si="12"/>
        <v>0</v>
      </c>
      <c r="G47" s="117">
        <f t="shared" si="12"/>
        <v>0</v>
      </c>
      <c r="H47" s="112">
        <f t="shared" si="9"/>
        <v>0</v>
      </c>
    </row>
    <row r="48" spans="1:8" ht="30" hidden="1" customHeight="1" thickBot="1" x14ac:dyDescent="0.3">
      <c r="A48" s="132"/>
      <c r="B48" s="108" t="s">
        <v>67</v>
      </c>
      <c r="C48" s="115">
        <f>IF(C49 &lt;= 25000, C46, 25000)</f>
        <v>0</v>
      </c>
      <c r="D48" s="115">
        <f>IF(D49 &gt;= 25000, 25000- C48,D46)</f>
        <v>0</v>
      </c>
      <c r="E48" s="115">
        <f>IF((C48+D48)&gt;=25000,0, IF((C48+D48+E46)&lt;=25000,E46,25000 - (C48+D48)))</f>
        <v>0</v>
      </c>
      <c r="F48" s="115">
        <f>IF((C48+D48+E48)&gt;=25000,0, IF((C48+D48+E48+F46)&lt;=25000,F46,25000 - (C48+D48+E48)))</f>
        <v>0</v>
      </c>
      <c r="G48" s="115">
        <f>IF((C48+D48+E48+F48)&gt;=25000,0, IF((C48+D48+E48+F48+G46)&lt;=25000,G46,25000 - (C48+D48+E48+F48)))</f>
        <v>0</v>
      </c>
      <c r="H48" s="112">
        <f t="shared" si="9"/>
        <v>0</v>
      </c>
    </row>
    <row r="49" spans="1:8" ht="30" hidden="1" customHeight="1" thickBot="1" x14ac:dyDescent="0.3">
      <c r="A49" s="132"/>
      <c r="B49" s="108" t="s">
        <v>159</v>
      </c>
      <c r="C49" s="116">
        <f>C46</f>
        <v>0</v>
      </c>
      <c r="D49" s="116">
        <f>C49+D46</f>
        <v>0</v>
      </c>
      <c r="E49" s="116">
        <f>D49+E46</f>
        <v>0</v>
      </c>
      <c r="F49" s="116">
        <f>E49+F46</f>
        <v>0</v>
      </c>
      <c r="G49" s="116">
        <f>F49+G46</f>
        <v>0</v>
      </c>
      <c r="H49" s="112">
        <f t="shared" si="9"/>
        <v>0</v>
      </c>
    </row>
    <row r="50" spans="1:8" ht="30" hidden="1" customHeight="1" thickBot="1" x14ac:dyDescent="0.3">
      <c r="A50" s="132"/>
      <c r="B50" s="110"/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2">
        <f t="shared" si="9"/>
        <v>0</v>
      </c>
    </row>
    <row r="51" spans="1:8" ht="30" hidden="1" customHeight="1" thickBot="1" x14ac:dyDescent="0.3">
      <c r="A51" s="132"/>
      <c r="B51" s="108" t="s">
        <v>66</v>
      </c>
      <c r="C51" s="118">
        <f t="shared" ref="C51:G51" si="13">C50-C52</f>
        <v>0</v>
      </c>
      <c r="D51" s="118">
        <f t="shared" si="13"/>
        <v>0</v>
      </c>
      <c r="E51" s="118">
        <f t="shared" si="13"/>
        <v>0</v>
      </c>
      <c r="F51" s="118">
        <f t="shared" si="13"/>
        <v>0</v>
      </c>
      <c r="G51" s="118">
        <f t="shared" si="13"/>
        <v>0</v>
      </c>
      <c r="H51" s="112">
        <f t="shared" si="9"/>
        <v>0</v>
      </c>
    </row>
    <row r="52" spans="1:8" ht="30" hidden="1" customHeight="1" thickBot="1" x14ac:dyDescent="0.3">
      <c r="A52" s="132"/>
      <c r="B52" s="108" t="s">
        <v>67</v>
      </c>
      <c r="C52" s="115">
        <f>IF(C53 &lt;= 25000, C50, 25000)</f>
        <v>0</v>
      </c>
      <c r="D52" s="115">
        <f>IF(D53 &gt;= 25000, 25000- C52,D50)</f>
        <v>0</v>
      </c>
      <c r="E52" s="115">
        <f>IF((C52+D52)&gt;=25000,0, IF((C52+D52+E50)&lt;=25000,E50,25000 - (C52+D52)))</f>
        <v>0</v>
      </c>
      <c r="F52" s="115">
        <f>IF((C52+D52+E52)&gt;=25000,0, IF((C52+D52+E52+F50)&lt;=25000,F50,25000 - (C52+D52+E52)))</f>
        <v>0</v>
      </c>
      <c r="G52" s="115">
        <f>IF((C52+D52+E52+F52)&gt;=25000,0, IF((C52+D52+E52+F52+G50)&lt;=25000,G50,25000 - (C52+D52+E52+F52)))</f>
        <v>0</v>
      </c>
      <c r="H52" s="112">
        <f t="shared" si="9"/>
        <v>0</v>
      </c>
    </row>
    <row r="53" spans="1:8" ht="30" hidden="1" customHeight="1" thickBot="1" x14ac:dyDescent="0.3">
      <c r="A53" s="132"/>
      <c r="B53" s="123" t="s">
        <v>159</v>
      </c>
      <c r="C53" s="119">
        <f>C50</f>
        <v>0</v>
      </c>
      <c r="D53" s="119">
        <f>C53+D50</f>
        <v>0</v>
      </c>
      <c r="E53" s="119">
        <f>D53+E50</f>
        <v>0</v>
      </c>
      <c r="F53" s="119">
        <f>E53+F50</f>
        <v>0</v>
      </c>
      <c r="G53" s="119">
        <f>F53+G50</f>
        <v>0</v>
      </c>
      <c r="H53" s="112">
        <f t="shared" si="9"/>
        <v>0</v>
      </c>
    </row>
    <row r="54" spans="1:8" s="93" customFormat="1" ht="30" customHeight="1" thickBot="1" x14ac:dyDescent="0.3">
      <c r="A54" s="330" t="s">
        <v>175</v>
      </c>
      <c r="B54" s="331"/>
      <c r="C54" s="111">
        <f t="shared" ref="C54:G54" si="14">(C8+C12+C16+C20+C24+C28+C32+C36+C40+C44+C48+C52)</f>
        <v>0</v>
      </c>
      <c r="D54" s="111">
        <f t="shared" si="14"/>
        <v>0</v>
      </c>
      <c r="E54" s="111">
        <f t="shared" si="14"/>
        <v>0</v>
      </c>
      <c r="F54" s="111">
        <f t="shared" si="14"/>
        <v>0</v>
      </c>
      <c r="G54" s="111">
        <f t="shared" si="14"/>
        <v>0</v>
      </c>
      <c r="H54" s="120">
        <f t="shared" si="9"/>
        <v>0</v>
      </c>
    </row>
    <row r="55" spans="1:8" s="93" customFormat="1" ht="30" customHeight="1" thickBot="1" x14ac:dyDescent="0.3">
      <c r="A55" s="330" t="s">
        <v>176</v>
      </c>
      <c r="B55" s="331"/>
      <c r="C55" s="111">
        <f t="shared" ref="C55:G55" si="15">(C7+C11+C15+C19+C23+C27+C31+C35+C39+C43+C47+C51)</f>
        <v>0</v>
      </c>
      <c r="D55" s="111">
        <f t="shared" si="15"/>
        <v>0</v>
      </c>
      <c r="E55" s="111">
        <f t="shared" si="15"/>
        <v>0</v>
      </c>
      <c r="F55" s="111">
        <f t="shared" si="15"/>
        <v>0</v>
      </c>
      <c r="G55" s="111">
        <f t="shared" si="15"/>
        <v>0</v>
      </c>
      <c r="H55" s="120">
        <f t="shared" si="9"/>
        <v>0</v>
      </c>
    </row>
    <row r="56" spans="1:8" s="93" customFormat="1" ht="30" customHeight="1" thickBot="1" x14ac:dyDescent="0.3">
      <c r="A56" s="330" t="s">
        <v>174</v>
      </c>
      <c r="B56" s="331"/>
      <c r="C56" s="111">
        <f t="shared" ref="C56:G56" si="16">C54+C55</f>
        <v>0</v>
      </c>
      <c r="D56" s="111">
        <f t="shared" si="16"/>
        <v>0</v>
      </c>
      <c r="E56" s="111">
        <f t="shared" si="16"/>
        <v>0</v>
      </c>
      <c r="F56" s="111">
        <f t="shared" si="16"/>
        <v>0</v>
      </c>
      <c r="G56" s="111">
        <f t="shared" si="16"/>
        <v>0</v>
      </c>
      <c r="H56" s="120">
        <f t="shared" si="9"/>
        <v>0</v>
      </c>
    </row>
  </sheetData>
  <sheetProtection sheet="1" objects="1" scenarios="1"/>
  <mergeCells count="10">
    <mergeCell ref="A56:B56"/>
    <mergeCell ref="A1:H1"/>
    <mergeCell ref="A2:C2"/>
    <mergeCell ref="A3:C3"/>
    <mergeCell ref="A5:B5"/>
    <mergeCell ref="A54:B54"/>
    <mergeCell ref="A55:B55"/>
    <mergeCell ref="D2:H2"/>
    <mergeCell ref="D3:H3"/>
    <mergeCell ref="A4:H4"/>
  </mergeCells>
  <printOptions horizontalCentered="1"/>
  <pageMargins left="0.5" right="0.5" top="0.5" bottom="0.5" header="0.5" footer="0.5"/>
  <pageSetup scale="45" orientation="portrait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zoomScaleNormal="100" workbookViewId="0">
      <selection activeCell="G25" sqref="G25"/>
    </sheetView>
  </sheetViews>
  <sheetFormatPr defaultColWidth="9.109375" defaultRowHeight="13.2" x14ac:dyDescent="0.25"/>
  <cols>
    <col min="1" max="1" width="34.6640625" style="251" customWidth="1"/>
    <col min="2" max="2" width="19.33203125" style="251" customWidth="1"/>
    <col min="3" max="3" width="14.77734375" style="251" bestFit="1" customWidth="1"/>
    <col min="4" max="4" width="12.33203125" style="251" customWidth="1"/>
    <col min="5" max="5" width="11.77734375" style="251" customWidth="1"/>
    <col min="6" max="6" width="11.6640625" style="251" customWidth="1"/>
    <col min="7" max="7" width="14.109375" style="251" customWidth="1"/>
    <col min="8" max="8" width="23.44140625" style="251" customWidth="1"/>
    <col min="9" max="16384" width="9.109375" style="251"/>
  </cols>
  <sheetData>
    <row r="1" spans="1:9" ht="18" thickBot="1" x14ac:dyDescent="0.35">
      <c r="A1" s="349" t="s">
        <v>264</v>
      </c>
      <c r="B1" s="350"/>
      <c r="C1" s="350"/>
      <c r="D1" s="350"/>
      <c r="E1" s="350"/>
      <c r="F1" s="350"/>
      <c r="G1" s="350"/>
      <c r="H1" s="350"/>
    </row>
    <row r="2" spans="1:9" ht="18" thickBot="1" x14ac:dyDescent="0.35">
      <c r="A2" s="351" t="s">
        <v>10</v>
      </c>
      <c r="B2" s="352"/>
      <c r="C2" s="353"/>
      <c r="D2" s="354">
        <f>'Project Budget Overview'!D4</f>
        <v>0</v>
      </c>
      <c r="E2" s="355"/>
      <c r="F2" s="355"/>
      <c r="G2" s="355"/>
      <c r="H2" s="355"/>
    </row>
    <row r="3" spans="1:9" ht="18" thickBot="1" x14ac:dyDescent="0.35">
      <c r="A3" s="356" t="s">
        <v>11</v>
      </c>
      <c r="B3" s="357"/>
      <c r="C3" s="358"/>
      <c r="D3" s="354">
        <f>'Project Budget Overview'!D6</f>
        <v>0</v>
      </c>
      <c r="E3" s="355"/>
      <c r="F3" s="355"/>
      <c r="G3" s="355"/>
      <c r="H3" s="355"/>
    </row>
    <row r="4" spans="1:9" ht="36" customHeight="1" thickBot="1" x14ac:dyDescent="0.3">
      <c r="A4" s="359" t="s">
        <v>268</v>
      </c>
      <c r="B4" s="360"/>
      <c r="C4" s="360"/>
      <c r="D4" s="360"/>
      <c r="E4" s="360"/>
      <c r="F4" s="360"/>
      <c r="G4" s="360"/>
      <c r="H4" s="361"/>
    </row>
    <row r="5" spans="1:9" ht="36" customHeight="1" thickBot="1" x14ac:dyDescent="0.35">
      <c r="A5" s="347" t="s">
        <v>263</v>
      </c>
      <c r="B5" s="348"/>
      <c r="C5" s="267" t="s">
        <v>164</v>
      </c>
      <c r="D5" s="268" t="s">
        <v>165</v>
      </c>
      <c r="E5" s="268" t="s">
        <v>166</v>
      </c>
      <c r="F5" s="268" t="s">
        <v>167</v>
      </c>
      <c r="G5" s="269" t="s">
        <v>168</v>
      </c>
      <c r="H5" s="270" t="s">
        <v>213</v>
      </c>
      <c r="I5" s="258"/>
    </row>
    <row r="6" spans="1:9" ht="15.6" thickBot="1" x14ac:dyDescent="0.3">
      <c r="A6" s="260" t="s">
        <v>262</v>
      </c>
      <c r="B6" s="264"/>
      <c r="C6" s="265"/>
      <c r="D6" s="254"/>
      <c r="E6" s="254"/>
      <c r="F6" s="254"/>
      <c r="G6" s="261"/>
      <c r="H6" s="254">
        <f>SUM(C6:G6)</f>
        <v>0</v>
      </c>
    </row>
    <row r="7" spans="1:9" ht="15.6" thickBot="1" x14ac:dyDescent="0.3">
      <c r="A7" s="260" t="s">
        <v>261</v>
      </c>
      <c r="B7" s="264"/>
      <c r="C7" s="261"/>
      <c r="D7" s="263"/>
      <c r="E7" s="262"/>
      <c r="F7" s="254"/>
      <c r="G7" s="261"/>
      <c r="H7" s="254">
        <f>SUM(C7:G7)</f>
        <v>0</v>
      </c>
    </row>
    <row r="8" spans="1:9" ht="15.6" thickBot="1" x14ac:dyDescent="0.3">
      <c r="A8" s="260" t="s">
        <v>260</v>
      </c>
      <c r="B8" s="254" t="s">
        <v>267</v>
      </c>
      <c r="C8" s="254"/>
      <c r="D8" s="254"/>
      <c r="E8" s="255"/>
      <c r="F8" s="259"/>
      <c r="G8" s="254"/>
      <c r="H8" s="254">
        <f>SUM(C8:G8)</f>
        <v>0</v>
      </c>
      <c r="I8" s="258"/>
    </row>
    <row r="9" spans="1:9" ht="15.6" thickBot="1" x14ac:dyDescent="0.3">
      <c r="A9" s="257" t="s">
        <v>259</v>
      </c>
      <c r="B9" s="256" t="s">
        <v>267</v>
      </c>
      <c r="C9" s="256"/>
      <c r="D9" s="255"/>
      <c r="E9" s="255"/>
      <c r="F9" s="255"/>
      <c r="G9" s="254"/>
      <c r="H9" s="254">
        <f>SUM(C9:G9)</f>
        <v>0</v>
      </c>
    </row>
    <row r="10" spans="1:9" ht="16.2" thickBot="1" x14ac:dyDescent="0.3">
      <c r="A10" s="271" t="s">
        <v>258</v>
      </c>
      <c r="B10" s="272"/>
      <c r="C10" s="272">
        <f>SUM(C6:C9)</f>
        <v>0</v>
      </c>
      <c r="D10" s="272">
        <f t="shared" ref="D10:H10" si="0">SUM(D6:D9)</f>
        <v>0</v>
      </c>
      <c r="E10" s="272">
        <f t="shared" si="0"/>
        <v>0</v>
      </c>
      <c r="F10" s="272">
        <f t="shared" si="0"/>
        <v>0</v>
      </c>
      <c r="G10" s="272">
        <f t="shared" si="0"/>
        <v>0</v>
      </c>
      <c r="H10" s="272">
        <f t="shared" si="0"/>
        <v>0</v>
      </c>
    </row>
    <row r="11" spans="1:9" x14ac:dyDescent="0.25">
      <c r="A11" s="252"/>
      <c r="B11" s="253"/>
      <c r="D11" s="252"/>
      <c r="E11" s="252"/>
      <c r="F11" s="252"/>
      <c r="H11" s="252"/>
    </row>
  </sheetData>
  <mergeCells count="7">
    <mergeCell ref="A5:B5"/>
    <mergeCell ref="A1:H1"/>
    <mergeCell ref="A2:C2"/>
    <mergeCell ref="D2:H2"/>
    <mergeCell ref="A3:C3"/>
    <mergeCell ref="D3:H3"/>
    <mergeCell ref="A4:H4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8"/>
  <sheetViews>
    <sheetView topLeftCell="A17" zoomScaleNormal="100" workbookViewId="0">
      <selection activeCell="C17" sqref="A17:XFD46"/>
    </sheetView>
  </sheetViews>
  <sheetFormatPr defaultColWidth="9.109375" defaultRowHeight="13.2" x14ac:dyDescent="0.25"/>
  <cols>
    <col min="1" max="1" width="20.77734375" style="179" customWidth="1"/>
    <col min="2" max="2" width="35.44140625" style="175" customWidth="1"/>
    <col min="3" max="3" width="16.44140625" style="175" customWidth="1"/>
    <col min="4" max="4" width="3.44140625" style="180" customWidth="1"/>
    <col min="5" max="5" width="4.6640625" style="175" customWidth="1"/>
    <col min="6" max="7" width="6" style="175" customWidth="1"/>
    <col min="8" max="8" width="9.109375" style="175" customWidth="1"/>
    <col min="9" max="9" width="9.109375" style="175"/>
    <col min="10" max="10" width="6.77734375" style="175" customWidth="1"/>
    <col min="11" max="11" width="14.109375" style="175" customWidth="1"/>
    <col min="12" max="12" width="9.109375" style="175" customWidth="1"/>
    <col min="13" max="13" width="8" style="175" customWidth="1"/>
    <col min="14" max="14" width="11.109375" style="175" bestFit="1" customWidth="1"/>
    <col min="15" max="16" width="12.44140625" style="175" customWidth="1"/>
    <col min="17" max="17" width="13.77734375" style="175" customWidth="1"/>
    <col min="18" max="18" width="15.44140625" style="175" customWidth="1"/>
    <col min="19" max="16384" width="9.109375" style="175"/>
  </cols>
  <sheetData>
    <row r="1" spans="1:18" s="173" customFormat="1" ht="19.95" customHeight="1" thickBot="1" x14ac:dyDescent="0.35">
      <c r="A1" s="570" t="s">
        <v>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2"/>
    </row>
    <row r="2" spans="1:18" s="173" customFormat="1" ht="19.95" customHeight="1" thickBot="1" x14ac:dyDescent="0.35">
      <c r="A2" s="573" t="s">
        <v>10</v>
      </c>
      <c r="B2" s="574"/>
      <c r="C2" s="343">
        <f>'Project Budget Overview'!D4</f>
        <v>0</v>
      </c>
      <c r="D2" s="344"/>
      <c r="E2" s="344"/>
      <c r="F2" s="344"/>
      <c r="G2" s="344"/>
      <c r="H2" s="344"/>
      <c r="I2" s="575"/>
      <c r="J2" s="68"/>
      <c r="K2" s="163" t="s">
        <v>11</v>
      </c>
      <c r="L2" s="343">
        <f>'Project Budget Overview'!D6</f>
        <v>0</v>
      </c>
      <c r="M2" s="344"/>
      <c r="N2" s="344"/>
      <c r="O2" s="344"/>
      <c r="P2" s="344"/>
      <c r="Q2" s="344"/>
      <c r="R2" s="575"/>
    </row>
    <row r="3" spans="1:18" s="173" customFormat="1" ht="19.95" customHeight="1" thickBot="1" x14ac:dyDescent="0.35">
      <c r="A3" s="573" t="s">
        <v>131</v>
      </c>
      <c r="B3" s="574"/>
      <c r="C3" s="576">
        <f>'Project Budget Overview'!D15</f>
        <v>0</v>
      </c>
      <c r="D3" s="577"/>
      <c r="E3" s="577"/>
      <c r="F3" s="578"/>
      <c r="G3" s="579" t="s">
        <v>140</v>
      </c>
      <c r="H3" s="580"/>
      <c r="I3" s="580"/>
      <c r="J3" s="580"/>
      <c r="K3" s="581"/>
      <c r="L3" s="582">
        <f>'Project Budget Overview'!E15</f>
        <v>0</v>
      </c>
      <c r="M3" s="583"/>
      <c r="N3" s="584"/>
      <c r="O3" s="573" t="s">
        <v>26</v>
      </c>
      <c r="P3" s="574"/>
      <c r="Q3" s="574"/>
      <c r="R3" s="139">
        <v>1</v>
      </c>
    </row>
    <row r="4" spans="1:18" s="174" customFormat="1" ht="39.75" customHeight="1" thickBot="1" x14ac:dyDescent="0.3">
      <c r="A4" s="71" t="s">
        <v>63</v>
      </c>
      <c r="B4" s="71" t="s">
        <v>64</v>
      </c>
      <c r="C4" s="32" t="s">
        <v>242</v>
      </c>
      <c r="D4" s="396" t="s">
        <v>23</v>
      </c>
      <c r="E4" s="398"/>
      <c r="F4" s="398"/>
      <c r="G4" s="397"/>
      <c r="H4" s="397"/>
      <c r="I4" s="397"/>
      <c r="J4" s="399"/>
      <c r="K4" s="32" t="s">
        <v>20</v>
      </c>
      <c r="L4" s="72" t="s">
        <v>128</v>
      </c>
      <c r="M4" s="72" t="s">
        <v>21</v>
      </c>
      <c r="N4" s="72" t="s">
        <v>19</v>
      </c>
      <c r="O4" s="73" t="s">
        <v>14</v>
      </c>
      <c r="P4" s="73" t="s">
        <v>15</v>
      </c>
      <c r="Q4" s="32" t="s">
        <v>13</v>
      </c>
      <c r="R4" s="73" t="s">
        <v>12</v>
      </c>
    </row>
    <row r="5" spans="1:18" s="174" customFormat="1" ht="14.25" customHeight="1" thickBot="1" x14ac:dyDescent="0.3">
      <c r="A5" s="227"/>
      <c r="B5" s="228"/>
      <c r="C5" s="229"/>
      <c r="D5" s="230"/>
      <c r="E5" s="586" t="s">
        <v>254</v>
      </c>
      <c r="F5" s="586"/>
      <c r="G5" s="58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9"/>
    </row>
    <row r="6" spans="1:18" ht="24.75" customHeight="1" thickBot="1" x14ac:dyDescent="0.3">
      <c r="A6" s="35"/>
      <c r="B6" s="36"/>
      <c r="C6" s="15" t="s">
        <v>129</v>
      </c>
      <c r="D6" s="226"/>
      <c r="E6" s="233" t="s">
        <v>253</v>
      </c>
      <c r="F6" s="233" t="s">
        <v>252</v>
      </c>
      <c r="G6" s="585" t="s">
        <v>274</v>
      </c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8"/>
    </row>
    <row r="7" spans="1:18" ht="22.95" customHeight="1" thickBot="1" x14ac:dyDescent="0.3">
      <c r="A7" s="480" t="s">
        <v>228</v>
      </c>
      <c r="B7" s="558" t="s">
        <v>70</v>
      </c>
      <c r="C7" s="217" t="s">
        <v>201</v>
      </c>
      <c r="D7" s="164" t="s">
        <v>0</v>
      </c>
      <c r="E7" s="241">
        <v>0</v>
      </c>
      <c r="F7" s="242">
        <v>0</v>
      </c>
      <c r="G7" s="362">
        <f>'Project Budget Overview'!B24</f>
        <v>0</v>
      </c>
      <c r="H7" s="363"/>
      <c r="I7" s="363"/>
      <c r="J7" s="364"/>
      <c r="K7" s="172">
        <f>'Project Budget Overview'!F24</f>
        <v>0</v>
      </c>
      <c r="L7" s="181"/>
      <c r="M7" s="182"/>
      <c r="N7" s="181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1" thickBot="1" x14ac:dyDescent="0.3">
      <c r="A8" s="481"/>
      <c r="B8" s="559"/>
      <c r="C8" s="218" t="s">
        <v>24</v>
      </c>
      <c r="D8" s="368" t="s">
        <v>233</v>
      </c>
      <c r="E8" s="369"/>
      <c r="F8" s="369"/>
      <c r="G8" s="370"/>
      <c r="H8" s="370"/>
      <c r="I8" s="370"/>
      <c r="J8" s="370"/>
      <c r="K8" s="370"/>
      <c r="L8" s="183">
        <f>L7*12</f>
        <v>0</v>
      </c>
      <c r="M8" s="184">
        <f>M7*9</f>
        <v>0</v>
      </c>
      <c r="N8" s="185">
        <f>N7*3</f>
        <v>0</v>
      </c>
      <c r="O8" s="11">
        <f>O7*0.3866</f>
        <v>0</v>
      </c>
      <c r="P8" s="11">
        <f>P7*0.3866</f>
        <v>0</v>
      </c>
      <c r="Q8" s="11">
        <f>Q7*0.3866</f>
        <v>0</v>
      </c>
      <c r="R8" s="12">
        <f t="shared" si="0"/>
        <v>0</v>
      </c>
    </row>
    <row r="9" spans="1:18" ht="21" thickBot="1" x14ac:dyDescent="0.3">
      <c r="A9" s="481"/>
      <c r="B9" s="559"/>
      <c r="C9" s="217" t="s">
        <v>201</v>
      </c>
      <c r="D9" s="164" t="s">
        <v>1</v>
      </c>
      <c r="E9" s="241">
        <v>0</v>
      </c>
      <c r="F9" s="242">
        <v>0</v>
      </c>
      <c r="G9" s="363">
        <f>'Project Budget Overview'!B25</f>
        <v>0</v>
      </c>
      <c r="H9" s="363"/>
      <c r="I9" s="363"/>
      <c r="J9" s="364"/>
      <c r="K9" s="172">
        <f>'Project Budget Overview'!F25</f>
        <v>0</v>
      </c>
      <c r="L9" s="181"/>
      <c r="M9" s="182"/>
      <c r="N9" s="181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1" thickBot="1" x14ac:dyDescent="0.3">
      <c r="A10" s="481"/>
      <c r="B10" s="559"/>
      <c r="C10" s="218" t="s">
        <v>24</v>
      </c>
      <c r="D10" s="368" t="s">
        <v>233</v>
      </c>
      <c r="E10" s="369"/>
      <c r="F10" s="369"/>
      <c r="G10" s="370"/>
      <c r="H10" s="370"/>
      <c r="I10" s="370"/>
      <c r="J10" s="370"/>
      <c r="K10" s="370"/>
      <c r="L10" s="183">
        <f>L9*12</f>
        <v>0</v>
      </c>
      <c r="M10" s="184">
        <f>M9*9</f>
        <v>0</v>
      </c>
      <c r="N10" s="185">
        <f>N9*3</f>
        <v>0</v>
      </c>
      <c r="O10" s="11">
        <f>O9*0.3866</f>
        <v>0</v>
      </c>
      <c r="P10" s="11">
        <f>P9*0.3866</f>
        <v>0</v>
      </c>
      <c r="Q10" s="11">
        <f>Q9*0.3866</f>
        <v>0</v>
      </c>
      <c r="R10" s="13">
        <f t="shared" si="0"/>
        <v>0</v>
      </c>
    </row>
    <row r="11" spans="1:18" ht="21" thickBot="1" x14ac:dyDescent="0.3">
      <c r="A11" s="481"/>
      <c r="B11" s="559"/>
      <c r="C11" s="217" t="s">
        <v>201</v>
      </c>
      <c r="D11" s="164" t="s">
        <v>2</v>
      </c>
      <c r="E11" s="241">
        <v>0</v>
      </c>
      <c r="F11" s="242">
        <v>0</v>
      </c>
      <c r="G11" s="363">
        <f>'Project Budget Overview'!B26</f>
        <v>0</v>
      </c>
      <c r="H11" s="363"/>
      <c r="I11" s="363"/>
      <c r="J11" s="364"/>
      <c r="K11" s="172">
        <f>'Project Budget Overview'!F26</f>
        <v>0</v>
      </c>
      <c r="L11" s="181"/>
      <c r="M11" s="182"/>
      <c r="N11" s="181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1" thickBot="1" x14ac:dyDescent="0.3">
      <c r="A12" s="481"/>
      <c r="B12" s="559"/>
      <c r="C12" s="218" t="s">
        <v>24</v>
      </c>
      <c r="D12" s="368" t="s">
        <v>233</v>
      </c>
      <c r="E12" s="369"/>
      <c r="F12" s="369"/>
      <c r="G12" s="370"/>
      <c r="H12" s="370"/>
      <c r="I12" s="370"/>
      <c r="J12" s="370"/>
      <c r="K12" s="370"/>
      <c r="L12" s="183">
        <f>L11*12</f>
        <v>0</v>
      </c>
      <c r="M12" s="184">
        <f>M11*9</f>
        <v>0</v>
      </c>
      <c r="N12" s="185">
        <f>N11*3</f>
        <v>0</v>
      </c>
      <c r="O12" s="11">
        <f>O11*0.3866</f>
        <v>0</v>
      </c>
      <c r="P12" s="11">
        <f>P11*0.3866</f>
        <v>0</v>
      </c>
      <c r="Q12" s="11">
        <f>Q11*0.3866</f>
        <v>0</v>
      </c>
      <c r="R12" s="13">
        <f t="shared" si="0"/>
        <v>0</v>
      </c>
    </row>
    <row r="13" spans="1:18" ht="21" thickBot="1" x14ac:dyDescent="0.3">
      <c r="A13" s="481"/>
      <c r="B13" s="559"/>
      <c r="C13" s="217" t="s">
        <v>201</v>
      </c>
      <c r="D13" s="164" t="s">
        <v>3</v>
      </c>
      <c r="E13" s="241">
        <v>0</v>
      </c>
      <c r="F13" s="242">
        <v>0</v>
      </c>
      <c r="G13" s="363">
        <f>'Project Budget Overview'!B27</f>
        <v>0</v>
      </c>
      <c r="H13" s="363"/>
      <c r="I13" s="363"/>
      <c r="J13" s="364"/>
      <c r="K13" s="172">
        <f>'Project Budget Overview'!F27</f>
        <v>0</v>
      </c>
      <c r="L13" s="181"/>
      <c r="M13" s="182"/>
      <c r="N13" s="181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1" thickBot="1" x14ac:dyDescent="0.3">
      <c r="A14" s="481"/>
      <c r="B14" s="559"/>
      <c r="C14" s="218" t="s">
        <v>24</v>
      </c>
      <c r="D14" s="368" t="s">
        <v>233</v>
      </c>
      <c r="E14" s="369"/>
      <c r="F14" s="369"/>
      <c r="G14" s="370"/>
      <c r="H14" s="370"/>
      <c r="I14" s="370"/>
      <c r="J14" s="370"/>
      <c r="K14" s="370"/>
      <c r="L14" s="183">
        <f>L13*12</f>
        <v>0</v>
      </c>
      <c r="M14" s="184">
        <f>M13*9</f>
        <v>0</v>
      </c>
      <c r="N14" s="185">
        <f>N13*3</f>
        <v>0</v>
      </c>
      <c r="O14" s="11">
        <f>O13*0.3866</f>
        <v>0</v>
      </c>
      <c r="P14" s="11">
        <f>P13*0.3866</f>
        <v>0</v>
      </c>
      <c r="Q14" s="11">
        <f>Q13*0.3866</f>
        <v>0</v>
      </c>
      <c r="R14" s="13">
        <f t="shared" si="0"/>
        <v>0</v>
      </c>
    </row>
    <row r="15" spans="1:18" ht="21" thickBot="1" x14ac:dyDescent="0.3">
      <c r="A15" s="481"/>
      <c r="B15" s="559"/>
      <c r="C15" s="217" t="s">
        <v>201</v>
      </c>
      <c r="D15" s="164" t="s">
        <v>4</v>
      </c>
      <c r="E15" s="241">
        <v>0</v>
      </c>
      <c r="F15" s="242">
        <v>0</v>
      </c>
      <c r="G15" s="363">
        <f>'Project Budget Overview'!B28</f>
        <v>0</v>
      </c>
      <c r="H15" s="363"/>
      <c r="I15" s="363"/>
      <c r="J15" s="364"/>
      <c r="K15" s="172">
        <f>'Project Budget Overview'!F28</f>
        <v>0</v>
      </c>
      <c r="L15" s="181"/>
      <c r="M15" s="182"/>
      <c r="N15" s="181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1" thickBot="1" x14ac:dyDescent="0.3">
      <c r="A16" s="481"/>
      <c r="B16" s="559"/>
      <c r="C16" s="218" t="s">
        <v>24</v>
      </c>
      <c r="D16" s="368" t="s">
        <v>233</v>
      </c>
      <c r="E16" s="369"/>
      <c r="F16" s="369"/>
      <c r="G16" s="370"/>
      <c r="H16" s="370"/>
      <c r="I16" s="370"/>
      <c r="J16" s="370"/>
      <c r="K16" s="370"/>
      <c r="L16" s="183">
        <f>L15*12</f>
        <v>0</v>
      </c>
      <c r="M16" s="184">
        <f>M15*9</f>
        <v>0</v>
      </c>
      <c r="N16" s="185">
        <f>N15*3</f>
        <v>0</v>
      </c>
      <c r="O16" s="11">
        <f>O15*0.3866</f>
        <v>0</v>
      </c>
      <c r="P16" s="11">
        <f>P15*0.3866</f>
        <v>0</v>
      </c>
      <c r="Q16" s="11">
        <f>Q15*0.3866</f>
        <v>0</v>
      </c>
      <c r="R16" s="13">
        <f t="shared" si="0"/>
        <v>0</v>
      </c>
    </row>
    <row r="17" spans="1:18" ht="21" thickBot="1" x14ac:dyDescent="0.3">
      <c r="A17" s="481"/>
      <c r="B17" s="559"/>
      <c r="C17" s="217" t="s">
        <v>201</v>
      </c>
      <c r="D17" s="164" t="s">
        <v>5</v>
      </c>
      <c r="E17" s="241">
        <v>0</v>
      </c>
      <c r="F17" s="242">
        <v>0</v>
      </c>
      <c r="G17" s="363">
        <f>'Project Budget Overview'!B29</f>
        <v>0</v>
      </c>
      <c r="H17" s="363"/>
      <c r="I17" s="363"/>
      <c r="J17" s="364"/>
      <c r="K17" s="172">
        <f>'Project Budget Overview'!F29</f>
        <v>0</v>
      </c>
      <c r="L17" s="181"/>
      <c r="M17" s="182"/>
      <c r="N17" s="181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1" thickBot="1" x14ac:dyDescent="0.3">
      <c r="A18" s="481"/>
      <c r="B18" s="559"/>
      <c r="C18" s="218" t="s">
        <v>24</v>
      </c>
      <c r="D18" s="368" t="s">
        <v>233</v>
      </c>
      <c r="E18" s="369"/>
      <c r="F18" s="369"/>
      <c r="G18" s="370"/>
      <c r="H18" s="370"/>
      <c r="I18" s="370"/>
      <c r="J18" s="370"/>
      <c r="K18" s="370"/>
      <c r="L18" s="183">
        <f>L17*12</f>
        <v>0</v>
      </c>
      <c r="M18" s="184">
        <f>M17*9</f>
        <v>0</v>
      </c>
      <c r="N18" s="185">
        <f>N17*3</f>
        <v>0</v>
      </c>
      <c r="O18" s="11">
        <f>O17*0.3866</f>
        <v>0</v>
      </c>
      <c r="P18" s="11">
        <f>P17*0.3866</f>
        <v>0</v>
      </c>
      <c r="Q18" s="11">
        <f>Q17*0.3866</f>
        <v>0</v>
      </c>
      <c r="R18" s="13">
        <f t="shared" si="0"/>
        <v>0</v>
      </c>
    </row>
    <row r="19" spans="1:18" ht="21" thickBot="1" x14ac:dyDescent="0.3">
      <c r="A19" s="481"/>
      <c r="B19" s="559"/>
      <c r="C19" s="217" t="s">
        <v>201</v>
      </c>
      <c r="D19" s="164" t="s">
        <v>214</v>
      </c>
      <c r="E19" s="241">
        <v>0</v>
      </c>
      <c r="F19" s="242">
        <v>0</v>
      </c>
      <c r="G19" s="363">
        <f>'Project Budget Overview'!B30</f>
        <v>0</v>
      </c>
      <c r="H19" s="363"/>
      <c r="I19" s="363"/>
      <c r="J19" s="364"/>
      <c r="K19" s="172">
        <f>'Project Budget Overview'!F30</f>
        <v>0</v>
      </c>
      <c r="L19" s="181"/>
      <c r="M19" s="182"/>
      <c r="N19" s="181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1" thickBot="1" x14ac:dyDescent="0.3">
      <c r="A20" s="481"/>
      <c r="B20" s="559"/>
      <c r="C20" s="218" t="s">
        <v>24</v>
      </c>
      <c r="D20" s="368" t="s">
        <v>233</v>
      </c>
      <c r="E20" s="369"/>
      <c r="F20" s="369"/>
      <c r="G20" s="370"/>
      <c r="H20" s="370"/>
      <c r="I20" s="370"/>
      <c r="J20" s="370"/>
      <c r="K20" s="370"/>
      <c r="L20" s="183">
        <f>L19*12</f>
        <v>0</v>
      </c>
      <c r="M20" s="184">
        <f>M19*9</f>
        <v>0</v>
      </c>
      <c r="N20" s="185">
        <f>N19*3</f>
        <v>0</v>
      </c>
      <c r="O20" s="11">
        <f>O19*0.3866</f>
        <v>0</v>
      </c>
      <c r="P20" s="11">
        <f>P19*0.3866</f>
        <v>0</v>
      </c>
      <c r="Q20" s="11">
        <f>Q19*0.3866</f>
        <v>0</v>
      </c>
      <c r="R20" s="13">
        <f t="shared" si="0"/>
        <v>0</v>
      </c>
    </row>
    <row r="21" spans="1:18" ht="21" thickBot="1" x14ac:dyDescent="0.3">
      <c r="A21" s="481"/>
      <c r="B21" s="559"/>
      <c r="C21" s="217" t="s">
        <v>201</v>
      </c>
      <c r="D21" s="164" t="s">
        <v>215</v>
      </c>
      <c r="E21" s="241">
        <v>0</v>
      </c>
      <c r="F21" s="242">
        <v>0</v>
      </c>
      <c r="G21" s="363">
        <f>'Project Budget Overview'!B31</f>
        <v>0</v>
      </c>
      <c r="H21" s="363"/>
      <c r="I21" s="363"/>
      <c r="J21" s="364"/>
      <c r="K21" s="172">
        <f>'Project Budget Overview'!F31</f>
        <v>0</v>
      </c>
      <c r="L21" s="181"/>
      <c r="M21" s="182"/>
      <c r="N21" s="181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1" thickBot="1" x14ac:dyDescent="0.3">
      <c r="A22" s="481"/>
      <c r="B22" s="559"/>
      <c r="C22" s="218" t="s">
        <v>24</v>
      </c>
      <c r="D22" s="368" t="s">
        <v>233</v>
      </c>
      <c r="E22" s="369"/>
      <c r="F22" s="369"/>
      <c r="G22" s="370"/>
      <c r="H22" s="370"/>
      <c r="I22" s="370"/>
      <c r="J22" s="370"/>
      <c r="K22" s="370"/>
      <c r="L22" s="183">
        <f>L21*12</f>
        <v>0</v>
      </c>
      <c r="M22" s="184">
        <f>M21*9</f>
        <v>0</v>
      </c>
      <c r="N22" s="185">
        <f>N21*3</f>
        <v>0</v>
      </c>
      <c r="O22" s="11">
        <f>O21*0.3866</f>
        <v>0</v>
      </c>
      <c r="P22" s="11">
        <f>P21*0.3866</f>
        <v>0</v>
      </c>
      <c r="Q22" s="11">
        <f>Q21*0.3866</f>
        <v>0</v>
      </c>
      <c r="R22" s="13">
        <f t="shared" si="0"/>
        <v>0</v>
      </c>
    </row>
    <row r="23" spans="1:18" ht="21" thickBot="1" x14ac:dyDescent="0.3">
      <c r="A23" s="481"/>
      <c r="B23" s="559"/>
      <c r="C23" s="217" t="s">
        <v>201</v>
      </c>
      <c r="D23" s="164" t="s">
        <v>216</v>
      </c>
      <c r="E23" s="241">
        <v>0</v>
      </c>
      <c r="F23" s="242">
        <v>0</v>
      </c>
      <c r="G23" s="363">
        <f>'Project Budget Overview'!B32</f>
        <v>0</v>
      </c>
      <c r="H23" s="363"/>
      <c r="I23" s="363"/>
      <c r="J23" s="364"/>
      <c r="K23" s="172">
        <f>'Project Budget Overview'!F32</f>
        <v>0</v>
      </c>
      <c r="L23" s="181"/>
      <c r="M23" s="182"/>
      <c r="N23" s="181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1" thickBot="1" x14ac:dyDescent="0.3">
      <c r="A24" s="481"/>
      <c r="B24" s="559"/>
      <c r="C24" s="218" t="s">
        <v>24</v>
      </c>
      <c r="D24" s="368" t="s">
        <v>233</v>
      </c>
      <c r="E24" s="369"/>
      <c r="F24" s="369"/>
      <c r="G24" s="370"/>
      <c r="H24" s="370"/>
      <c r="I24" s="370"/>
      <c r="J24" s="370"/>
      <c r="K24" s="370"/>
      <c r="L24" s="183">
        <f>L23*12</f>
        <v>0</v>
      </c>
      <c r="M24" s="184">
        <f>M23*9</f>
        <v>0</v>
      </c>
      <c r="N24" s="185">
        <f>N23*3</f>
        <v>0</v>
      </c>
      <c r="O24" s="11">
        <f>O23*0.3866</f>
        <v>0</v>
      </c>
      <c r="P24" s="11">
        <f>P23*0.3866</f>
        <v>0</v>
      </c>
      <c r="Q24" s="11">
        <f>Q23*0.3866</f>
        <v>0</v>
      </c>
      <c r="R24" s="13">
        <f t="shared" si="0"/>
        <v>0</v>
      </c>
    </row>
    <row r="25" spans="1:18" ht="21" thickBot="1" x14ac:dyDescent="0.3">
      <c r="A25" s="481"/>
      <c r="B25" s="559"/>
      <c r="C25" s="217" t="s">
        <v>201</v>
      </c>
      <c r="D25" s="164" t="s">
        <v>217</v>
      </c>
      <c r="E25" s="241">
        <v>0</v>
      </c>
      <c r="F25" s="242">
        <v>0</v>
      </c>
      <c r="G25" s="363">
        <f>'Project Budget Overview'!B33</f>
        <v>0</v>
      </c>
      <c r="H25" s="363"/>
      <c r="I25" s="363"/>
      <c r="J25" s="364"/>
      <c r="K25" s="172">
        <f>'Project Budget Overview'!F33</f>
        <v>0</v>
      </c>
      <c r="L25" s="181"/>
      <c r="M25" s="182"/>
      <c r="N25" s="181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1" thickBot="1" x14ac:dyDescent="0.3">
      <c r="A26" s="481"/>
      <c r="B26" s="559"/>
      <c r="C26" s="218" t="s">
        <v>24</v>
      </c>
      <c r="D26" s="368" t="s">
        <v>233</v>
      </c>
      <c r="E26" s="369"/>
      <c r="F26" s="369"/>
      <c r="G26" s="370"/>
      <c r="H26" s="370"/>
      <c r="I26" s="370"/>
      <c r="J26" s="370"/>
      <c r="K26" s="370"/>
      <c r="L26" s="183">
        <f>L25*12</f>
        <v>0</v>
      </c>
      <c r="M26" s="184">
        <f>M25*9</f>
        <v>0</v>
      </c>
      <c r="N26" s="185">
        <f>N25*3</f>
        <v>0</v>
      </c>
      <c r="O26" s="11">
        <f>O25*0.3866</f>
        <v>0</v>
      </c>
      <c r="P26" s="11">
        <f>P25*0.3866</f>
        <v>0</v>
      </c>
      <c r="Q26" s="11">
        <f>Q25*0.3866</f>
        <v>0</v>
      </c>
      <c r="R26" s="13">
        <f t="shared" si="0"/>
        <v>0</v>
      </c>
    </row>
    <row r="27" spans="1:18" ht="21" thickBot="1" x14ac:dyDescent="0.3">
      <c r="A27" s="481"/>
      <c r="B27" s="559"/>
      <c r="C27" s="217" t="s">
        <v>201</v>
      </c>
      <c r="D27" s="164" t="s">
        <v>218</v>
      </c>
      <c r="E27" s="241">
        <v>0</v>
      </c>
      <c r="F27" s="242">
        <v>0</v>
      </c>
      <c r="G27" s="363">
        <f>'Project Budget Overview'!B34</f>
        <v>0</v>
      </c>
      <c r="H27" s="363"/>
      <c r="I27" s="363"/>
      <c r="J27" s="364"/>
      <c r="K27" s="172">
        <f>'Project Budget Overview'!F34</f>
        <v>0</v>
      </c>
      <c r="L27" s="181"/>
      <c r="M27" s="182"/>
      <c r="N27" s="181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1" thickBot="1" x14ac:dyDescent="0.3">
      <c r="A28" s="481"/>
      <c r="B28" s="559"/>
      <c r="C28" s="218" t="s">
        <v>24</v>
      </c>
      <c r="D28" s="368" t="s">
        <v>233</v>
      </c>
      <c r="E28" s="369"/>
      <c r="F28" s="369"/>
      <c r="G28" s="370"/>
      <c r="H28" s="370"/>
      <c r="I28" s="370"/>
      <c r="J28" s="370"/>
      <c r="K28" s="370"/>
      <c r="L28" s="183">
        <f>L27*12</f>
        <v>0</v>
      </c>
      <c r="M28" s="184">
        <f>M27*9</f>
        <v>0</v>
      </c>
      <c r="N28" s="185">
        <f>N27*3</f>
        <v>0</v>
      </c>
      <c r="O28" s="11">
        <f>O27*0.3866</f>
        <v>0</v>
      </c>
      <c r="P28" s="11">
        <f>P27*0.3866</f>
        <v>0</v>
      </c>
      <c r="Q28" s="11">
        <f>Q27*0.3866</f>
        <v>0</v>
      </c>
      <c r="R28" s="13">
        <f t="shared" si="0"/>
        <v>0</v>
      </c>
    </row>
    <row r="29" spans="1:18" ht="21" thickBot="1" x14ac:dyDescent="0.3">
      <c r="A29" s="481"/>
      <c r="B29" s="559"/>
      <c r="C29" s="217" t="s">
        <v>201</v>
      </c>
      <c r="D29" s="164" t="s">
        <v>219</v>
      </c>
      <c r="E29" s="241">
        <v>0</v>
      </c>
      <c r="F29" s="242">
        <v>0</v>
      </c>
      <c r="G29" s="362">
        <f>'Project Budget Overview'!B35</f>
        <v>0</v>
      </c>
      <c r="H29" s="363"/>
      <c r="I29" s="363"/>
      <c r="J29" s="364"/>
      <c r="K29" s="172">
        <f>'Project Budget Overview'!F35</f>
        <v>0</v>
      </c>
      <c r="L29" s="181"/>
      <c r="M29" s="182"/>
      <c r="N29" s="181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1" thickBot="1" x14ac:dyDescent="0.3">
      <c r="A30" s="481"/>
      <c r="B30" s="559"/>
      <c r="C30" s="218" t="s">
        <v>24</v>
      </c>
      <c r="D30" s="368" t="s">
        <v>233</v>
      </c>
      <c r="E30" s="369"/>
      <c r="F30" s="369"/>
      <c r="G30" s="370"/>
      <c r="H30" s="370"/>
      <c r="I30" s="370"/>
      <c r="J30" s="370"/>
      <c r="K30" s="370"/>
      <c r="L30" s="183">
        <f>L29*12</f>
        <v>0</v>
      </c>
      <c r="M30" s="184">
        <f>M29*9</f>
        <v>0</v>
      </c>
      <c r="N30" s="185">
        <f>N29*3</f>
        <v>0</v>
      </c>
      <c r="O30" s="11">
        <f>O29*0.3866</f>
        <v>0</v>
      </c>
      <c r="P30" s="11">
        <f>P29*0.3866</f>
        <v>0</v>
      </c>
      <c r="Q30" s="11">
        <f>Q29*0.3866</f>
        <v>0</v>
      </c>
      <c r="R30" s="13">
        <f t="shared" si="0"/>
        <v>0</v>
      </c>
    </row>
    <row r="31" spans="1:18" ht="21" thickBot="1" x14ac:dyDescent="0.3">
      <c r="A31" s="481"/>
      <c r="B31" s="559"/>
      <c r="C31" s="217" t="s">
        <v>201</v>
      </c>
      <c r="D31" s="164" t="s">
        <v>220</v>
      </c>
      <c r="E31" s="241">
        <v>0</v>
      </c>
      <c r="F31" s="242">
        <v>0</v>
      </c>
      <c r="G31" s="363">
        <f>'Project Budget Overview'!B36</f>
        <v>0</v>
      </c>
      <c r="H31" s="363"/>
      <c r="I31" s="363"/>
      <c r="J31" s="364"/>
      <c r="K31" s="172">
        <f>'Project Budget Overview'!F36</f>
        <v>0</v>
      </c>
      <c r="L31" s="181"/>
      <c r="M31" s="182"/>
      <c r="N31" s="181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1" thickBot="1" x14ac:dyDescent="0.3">
      <c r="A32" s="481"/>
      <c r="B32" s="559"/>
      <c r="C32" s="218" t="s">
        <v>24</v>
      </c>
      <c r="D32" s="368" t="s">
        <v>233</v>
      </c>
      <c r="E32" s="369"/>
      <c r="F32" s="369"/>
      <c r="G32" s="370"/>
      <c r="H32" s="370"/>
      <c r="I32" s="370"/>
      <c r="J32" s="370"/>
      <c r="K32" s="370"/>
      <c r="L32" s="183">
        <f>L31*12</f>
        <v>0</v>
      </c>
      <c r="M32" s="184">
        <f>M31*9</f>
        <v>0</v>
      </c>
      <c r="N32" s="185">
        <f>N31*3</f>
        <v>0</v>
      </c>
      <c r="O32" s="11">
        <f>O31*0.3866</f>
        <v>0</v>
      </c>
      <c r="P32" s="11">
        <f>P31*0.3866</f>
        <v>0</v>
      </c>
      <c r="Q32" s="11">
        <f>Q31*0.3866</f>
        <v>0</v>
      </c>
      <c r="R32" s="13">
        <f t="shared" si="0"/>
        <v>0</v>
      </c>
    </row>
    <row r="33" spans="1:18" ht="21" thickBot="1" x14ac:dyDescent="0.3">
      <c r="A33" s="481"/>
      <c r="B33" s="559"/>
      <c r="C33" s="217" t="s">
        <v>201</v>
      </c>
      <c r="D33" s="164" t="s">
        <v>221</v>
      </c>
      <c r="E33" s="241">
        <v>0</v>
      </c>
      <c r="F33" s="242">
        <v>0</v>
      </c>
      <c r="G33" s="363">
        <f>'Project Budget Overview'!B37</f>
        <v>0</v>
      </c>
      <c r="H33" s="363"/>
      <c r="I33" s="363"/>
      <c r="J33" s="364"/>
      <c r="K33" s="172">
        <f>'Project Budget Overview'!F37</f>
        <v>0</v>
      </c>
      <c r="L33" s="181"/>
      <c r="M33" s="182"/>
      <c r="N33" s="181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1" thickBot="1" x14ac:dyDescent="0.3">
      <c r="A34" s="481"/>
      <c r="B34" s="559"/>
      <c r="C34" s="218" t="s">
        <v>24</v>
      </c>
      <c r="D34" s="368" t="s">
        <v>233</v>
      </c>
      <c r="E34" s="369"/>
      <c r="F34" s="369"/>
      <c r="G34" s="370"/>
      <c r="H34" s="370"/>
      <c r="I34" s="370"/>
      <c r="J34" s="370"/>
      <c r="K34" s="370"/>
      <c r="L34" s="183">
        <f>L33*12</f>
        <v>0</v>
      </c>
      <c r="M34" s="184">
        <f>M33*9</f>
        <v>0</v>
      </c>
      <c r="N34" s="185">
        <f>N33*3</f>
        <v>0</v>
      </c>
      <c r="O34" s="11">
        <f>O33*0.3866</f>
        <v>0</v>
      </c>
      <c r="P34" s="11">
        <f>P33*0.3866</f>
        <v>0</v>
      </c>
      <c r="Q34" s="11">
        <f>Q33*0.3866</f>
        <v>0</v>
      </c>
      <c r="R34" s="13">
        <f t="shared" si="0"/>
        <v>0</v>
      </c>
    </row>
    <row r="35" spans="1:18" ht="21" thickBot="1" x14ac:dyDescent="0.3">
      <c r="A35" s="481"/>
      <c r="B35" s="559"/>
      <c r="C35" s="217" t="s">
        <v>201</v>
      </c>
      <c r="D35" s="164" t="s">
        <v>222</v>
      </c>
      <c r="E35" s="241">
        <v>0</v>
      </c>
      <c r="F35" s="242">
        <v>0</v>
      </c>
      <c r="G35" s="363">
        <f>'Project Budget Overview'!B38</f>
        <v>0</v>
      </c>
      <c r="H35" s="363"/>
      <c r="I35" s="363"/>
      <c r="J35" s="364"/>
      <c r="K35" s="172">
        <f>'Project Budget Overview'!F38</f>
        <v>0</v>
      </c>
      <c r="L35" s="181"/>
      <c r="M35" s="182"/>
      <c r="N35" s="181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1" thickBot="1" x14ac:dyDescent="0.3">
      <c r="A36" s="588">
        <f>R73</f>
        <v>0</v>
      </c>
      <c r="B36" s="559"/>
      <c r="C36" s="218" t="s">
        <v>24</v>
      </c>
      <c r="D36" s="368" t="s">
        <v>233</v>
      </c>
      <c r="E36" s="370"/>
      <c r="F36" s="370"/>
      <c r="G36" s="370"/>
      <c r="H36" s="370"/>
      <c r="I36" s="370"/>
      <c r="J36" s="370"/>
      <c r="K36" s="370"/>
      <c r="L36" s="183">
        <f>L35*12</f>
        <v>0</v>
      </c>
      <c r="M36" s="184">
        <f>M35*9</f>
        <v>0</v>
      </c>
      <c r="N36" s="185">
        <f>N35*3</f>
        <v>0</v>
      </c>
      <c r="O36" s="11">
        <f>O35*0.3866</f>
        <v>0</v>
      </c>
      <c r="P36" s="11">
        <f>P35*0.3866</f>
        <v>0</v>
      </c>
      <c r="Q36" s="11">
        <f>Q35*0.3866</f>
        <v>0</v>
      </c>
      <c r="R36" s="13">
        <f t="shared" si="0"/>
        <v>0</v>
      </c>
    </row>
    <row r="37" spans="1:18" ht="22.95" customHeight="1" thickBot="1" x14ac:dyDescent="0.3">
      <c r="A37" s="588"/>
      <c r="B37" s="559"/>
      <c r="C37" s="217" t="s">
        <v>201</v>
      </c>
      <c r="D37" s="164" t="s">
        <v>223</v>
      </c>
      <c r="E37" s="241">
        <f>'Project Budget Overview'!B39</f>
        <v>0</v>
      </c>
      <c r="F37" s="242">
        <v>0</v>
      </c>
      <c r="G37" s="363">
        <f>'Project Budget Overview'!B39</f>
        <v>0</v>
      </c>
      <c r="H37" s="363"/>
      <c r="I37" s="363"/>
      <c r="J37" s="364"/>
      <c r="K37" s="172">
        <f>'Project Budget Overview'!F39</f>
        <v>0</v>
      </c>
      <c r="L37" s="181"/>
      <c r="M37" s="182"/>
      <c r="N37" s="181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customHeight="1" thickBot="1" x14ac:dyDescent="0.3">
      <c r="A38" s="588"/>
      <c r="B38" s="559"/>
      <c r="C38" s="218" t="s">
        <v>24</v>
      </c>
      <c r="D38" s="368" t="s">
        <v>232</v>
      </c>
      <c r="E38" s="370"/>
      <c r="F38" s="370"/>
      <c r="G38" s="370"/>
      <c r="H38" s="370"/>
      <c r="I38" s="370"/>
      <c r="J38" s="370"/>
      <c r="K38" s="370"/>
      <c r="L38" s="183">
        <f>L37*12</f>
        <v>0</v>
      </c>
      <c r="M38" s="184">
        <f>M37*9</f>
        <v>0</v>
      </c>
      <c r="N38" s="185">
        <f>N37*3</f>
        <v>0</v>
      </c>
      <c r="O38" s="11">
        <f>O37*0.3866</f>
        <v>0</v>
      </c>
      <c r="P38" s="11">
        <f>P37*0.3866</f>
        <v>0</v>
      </c>
      <c r="Q38" s="11">
        <f>Q37*0.3866</f>
        <v>0</v>
      </c>
      <c r="R38" s="13">
        <f t="shared" si="0"/>
        <v>0</v>
      </c>
    </row>
    <row r="39" spans="1:18" ht="22.95" customHeight="1" thickBot="1" x14ac:dyDescent="0.3">
      <c r="A39" s="588"/>
      <c r="B39" s="559"/>
      <c r="C39" s="217" t="s">
        <v>201</v>
      </c>
      <c r="D39" s="164" t="s">
        <v>224</v>
      </c>
      <c r="E39" s="241">
        <f>'Project Budget Overview'!B40</f>
        <v>0</v>
      </c>
      <c r="F39" s="242">
        <v>0</v>
      </c>
      <c r="G39" s="363">
        <f>'Project Budget Overview'!B40</f>
        <v>0</v>
      </c>
      <c r="H39" s="363"/>
      <c r="I39" s="363"/>
      <c r="J39" s="364"/>
      <c r="K39" s="172">
        <f>'Project Budget Overview'!F40</f>
        <v>0</v>
      </c>
      <c r="L39" s="181"/>
      <c r="M39" s="182"/>
      <c r="N39" s="181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customHeight="1" thickBot="1" x14ac:dyDescent="0.3">
      <c r="A40" s="588"/>
      <c r="B40" s="559"/>
      <c r="C40" s="218" t="s">
        <v>24</v>
      </c>
      <c r="D40" s="368" t="s">
        <v>232</v>
      </c>
      <c r="E40" s="370"/>
      <c r="F40" s="370"/>
      <c r="G40" s="370"/>
      <c r="H40" s="370"/>
      <c r="I40" s="370"/>
      <c r="J40" s="370"/>
      <c r="K40" s="370"/>
      <c r="L40" s="183">
        <f>L39*12</f>
        <v>0</v>
      </c>
      <c r="M40" s="184">
        <f>M39*9</f>
        <v>0</v>
      </c>
      <c r="N40" s="185">
        <f>N39*3</f>
        <v>0</v>
      </c>
      <c r="O40" s="11">
        <f>O39*0.3866</f>
        <v>0</v>
      </c>
      <c r="P40" s="11">
        <f>P39*0.3866</f>
        <v>0</v>
      </c>
      <c r="Q40" s="11">
        <f>Q39*0.3866</f>
        <v>0</v>
      </c>
      <c r="R40" s="13">
        <f t="shared" si="0"/>
        <v>0</v>
      </c>
    </row>
    <row r="41" spans="1:18" ht="22.95" customHeight="1" thickBot="1" x14ac:dyDescent="0.3">
      <c r="A41" s="588"/>
      <c r="B41" s="559"/>
      <c r="C41" s="217" t="s">
        <v>201</v>
      </c>
      <c r="D41" s="164" t="s">
        <v>225</v>
      </c>
      <c r="E41" s="241">
        <f>'Project Budget Overview'!B41</f>
        <v>0</v>
      </c>
      <c r="F41" s="242">
        <v>0</v>
      </c>
      <c r="G41" s="363">
        <f>'Project Budget Overview'!B41</f>
        <v>0</v>
      </c>
      <c r="H41" s="363"/>
      <c r="I41" s="363"/>
      <c r="J41" s="364"/>
      <c r="K41" s="172">
        <f>'Project Budget Overview'!F41</f>
        <v>0</v>
      </c>
      <c r="L41" s="181"/>
      <c r="M41" s="182"/>
      <c r="N41" s="181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customHeight="1" thickBot="1" x14ac:dyDescent="0.3">
      <c r="A42" s="588"/>
      <c r="B42" s="559"/>
      <c r="C42" s="218" t="s">
        <v>24</v>
      </c>
      <c r="D42" s="368" t="s">
        <v>232</v>
      </c>
      <c r="E42" s="370"/>
      <c r="F42" s="370"/>
      <c r="G42" s="370"/>
      <c r="H42" s="370"/>
      <c r="I42" s="370"/>
      <c r="J42" s="370"/>
      <c r="K42" s="370"/>
      <c r="L42" s="183">
        <f>L41*12</f>
        <v>0</v>
      </c>
      <c r="M42" s="184">
        <f>M41*9</f>
        <v>0</v>
      </c>
      <c r="N42" s="185">
        <f>N41*3</f>
        <v>0</v>
      </c>
      <c r="O42" s="11">
        <f>O41*0.3866</f>
        <v>0</v>
      </c>
      <c r="P42" s="11">
        <f>P41*0.3866</f>
        <v>0</v>
      </c>
      <c r="Q42" s="11">
        <f>Q41*0.3866</f>
        <v>0</v>
      </c>
      <c r="R42" s="13">
        <f t="shared" si="0"/>
        <v>0</v>
      </c>
    </row>
    <row r="43" spans="1:18" ht="22.95" customHeight="1" thickBot="1" x14ac:dyDescent="0.3">
      <c r="A43" s="588"/>
      <c r="B43" s="559"/>
      <c r="C43" s="217" t="s">
        <v>201</v>
      </c>
      <c r="D43" s="164" t="s">
        <v>226</v>
      </c>
      <c r="E43" s="241">
        <f>'Project Budget Overview'!B42</f>
        <v>0</v>
      </c>
      <c r="F43" s="242">
        <v>0</v>
      </c>
      <c r="G43" s="363">
        <f>'Project Budget Overview'!B42</f>
        <v>0</v>
      </c>
      <c r="H43" s="363"/>
      <c r="I43" s="363"/>
      <c r="J43" s="364"/>
      <c r="K43" s="172">
        <f>'Project Budget Overview'!F42</f>
        <v>0</v>
      </c>
      <c r="L43" s="181"/>
      <c r="M43" s="182"/>
      <c r="N43" s="181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customHeight="1" thickBot="1" x14ac:dyDescent="0.3">
      <c r="A44" s="588"/>
      <c r="B44" s="559"/>
      <c r="C44" s="218" t="s">
        <v>24</v>
      </c>
      <c r="D44" s="368" t="s">
        <v>232</v>
      </c>
      <c r="E44" s="370"/>
      <c r="F44" s="370"/>
      <c r="G44" s="370"/>
      <c r="H44" s="370"/>
      <c r="I44" s="370"/>
      <c r="J44" s="370"/>
      <c r="K44" s="370"/>
      <c r="L44" s="183">
        <f>L43*12</f>
        <v>0</v>
      </c>
      <c r="M44" s="184">
        <f>M43*9</f>
        <v>0</v>
      </c>
      <c r="N44" s="185">
        <f>N43*3</f>
        <v>0</v>
      </c>
      <c r="O44" s="11">
        <f>O43*0.3866</f>
        <v>0</v>
      </c>
      <c r="P44" s="11">
        <f>P43*0.3866</f>
        <v>0</v>
      </c>
      <c r="Q44" s="11">
        <f>Q43*0.3866</f>
        <v>0</v>
      </c>
      <c r="R44" s="13">
        <f t="shared" si="0"/>
        <v>0</v>
      </c>
    </row>
    <row r="45" spans="1:18" ht="22.95" customHeight="1" thickBot="1" x14ac:dyDescent="0.3">
      <c r="A45" s="588"/>
      <c r="B45" s="559"/>
      <c r="C45" s="217" t="s">
        <v>201</v>
      </c>
      <c r="D45" s="164" t="s">
        <v>227</v>
      </c>
      <c r="E45" s="241">
        <f>'Project Budget Overview'!B43</f>
        <v>0</v>
      </c>
      <c r="F45" s="242">
        <v>0</v>
      </c>
      <c r="G45" s="363">
        <f>'Project Budget Overview'!B43</f>
        <v>0</v>
      </c>
      <c r="H45" s="363"/>
      <c r="I45" s="363"/>
      <c r="J45" s="364"/>
      <c r="K45" s="172">
        <f>'Project Budget Overview'!F43</f>
        <v>0</v>
      </c>
      <c r="L45" s="181"/>
      <c r="M45" s="182"/>
      <c r="N45" s="181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customHeight="1" thickBot="1" x14ac:dyDescent="0.3">
      <c r="A46" s="588"/>
      <c r="B46" s="559"/>
      <c r="C46" s="218" t="s">
        <v>24</v>
      </c>
      <c r="D46" s="368" t="s">
        <v>232</v>
      </c>
      <c r="E46" s="370"/>
      <c r="F46" s="370"/>
      <c r="G46" s="370"/>
      <c r="H46" s="370"/>
      <c r="I46" s="370"/>
      <c r="J46" s="370"/>
      <c r="K46" s="370"/>
      <c r="L46" s="183">
        <f>L45*12</f>
        <v>0</v>
      </c>
      <c r="M46" s="184">
        <f>M45*9</f>
        <v>0</v>
      </c>
      <c r="N46" s="185">
        <f>N45*3</f>
        <v>0</v>
      </c>
      <c r="O46" s="11">
        <f>O45*0.3866</f>
        <v>0</v>
      </c>
      <c r="P46" s="11">
        <f>P45*0.3866</f>
        <v>0</v>
      </c>
      <c r="Q46" s="11">
        <f>Q45*0.3866</f>
        <v>0</v>
      </c>
      <c r="R46" s="13">
        <f t="shared" si="0"/>
        <v>0</v>
      </c>
    </row>
    <row r="47" spans="1:18" s="176" customFormat="1" ht="13.8" thickBot="1" x14ac:dyDescent="0.3">
      <c r="A47" s="588"/>
      <c r="B47" s="559"/>
      <c r="C47" s="219" t="s">
        <v>130</v>
      </c>
      <c r="D47" s="566" t="s">
        <v>276</v>
      </c>
      <c r="E47" s="567"/>
      <c r="F47" s="567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9"/>
    </row>
    <row r="48" spans="1:18" ht="22.95" customHeight="1" thickBot="1" x14ac:dyDescent="0.3">
      <c r="A48" s="588"/>
      <c r="B48" s="559"/>
      <c r="C48" s="217" t="s">
        <v>202</v>
      </c>
      <c r="D48" s="164" t="s">
        <v>0</v>
      </c>
      <c r="E48" s="241">
        <v>0</v>
      </c>
      <c r="F48" s="242">
        <v>0</v>
      </c>
      <c r="G48" s="363">
        <f>'Project Budget Overview'!B46</f>
        <v>0</v>
      </c>
      <c r="H48" s="363"/>
      <c r="I48" s="363"/>
      <c r="J48" s="364"/>
      <c r="K48" s="172">
        <f>'Project Budget Overview'!F46</f>
        <v>0</v>
      </c>
      <c r="L48" s="181"/>
      <c r="M48" s="182"/>
      <c r="N48" s="181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1" thickBot="1" x14ac:dyDescent="0.3">
      <c r="A49" s="588"/>
      <c r="B49" s="559"/>
      <c r="C49" s="218" t="s">
        <v>24</v>
      </c>
      <c r="D49" s="368" t="s">
        <v>233</v>
      </c>
      <c r="E49" s="369"/>
      <c r="F49" s="369"/>
      <c r="G49" s="370"/>
      <c r="H49" s="370"/>
      <c r="I49" s="370"/>
      <c r="J49" s="370"/>
      <c r="K49" s="370"/>
      <c r="L49" s="183">
        <f>L48*12</f>
        <v>0</v>
      </c>
      <c r="M49" s="184">
        <f>M48*9</f>
        <v>0</v>
      </c>
      <c r="N49" s="185">
        <f>N48*3</f>
        <v>0</v>
      </c>
      <c r="O49" s="10">
        <f>O48*0.6169</f>
        <v>0</v>
      </c>
      <c r="P49" s="10">
        <f>P48*0.6169</f>
        <v>0</v>
      </c>
      <c r="Q49" s="10">
        <f>Q48*0.6169</f>
        <v>0</v>
      </c>
      <c r="R49" s="13">
        <f t="shared" si="1"/>
        <v>0</v>
      </c>
    </row>
    <row r="50" spans="1:18" ht="22.95" customHeight="1" thickBot="1" x14ac:dyDescent="0.3">
      <c r="A50" s="588"/>
      <c r="B50" s="559"/>
      <c r="C50" s="217" t="s">
        <v>202</v>
      </c>
      <c r="D50" s="164" t="s">
        <v>1</v>
      </c>
      <c r="E50" s="241">
        <v>0</v>
      </c>
      <c r="F50" s="242">
        <v>0</v>
      </c>
      <c r="G50" s="363">
        <f>'Project Budget Overview'!B47</f>
        <v>0</v>
      </c>
      <c r="H50" s="363"/>
      <c r="I50" s="363"/>
      <c r="J50" s="364"/>
      <c r="K50" s="172">
        <f>'Project Budget Overview'!F47</f>
        <v>0</v>
      </c>
      <c r="L50" s="181"/>
      <c r="M50" s="182"/>
      <c r="N50" s="181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1" thickBot="1" x14ac:dyDescent="0.3">
      <c r="A51" s="588"/>
      <c r="B51" s="559"/>
      <c r="C51" s="220" t="s">
        <v>24</v>
      </c>
      <c r="D51" s="368" t="s">
        <v>233</v>
      </c>
      <c r="E51" s="369"/>
      <c r="F51" s="369"/>
      <c r="G51" s="370"/>
      <c r="H51" s="370"/>
      <c r="I51" s="370"/>
      <c r="J51" s="370"/>
      <c r="K51" s="370"/>
      <c r="L51" s="183">
        <f>L50*12</f>
        <v>0</v>
      </c>
      <c r="M51" s="184">
        <f>M50*9</f>
        <v>0</v>
      </c>
      <c r="N51" s="185">
        <f>N50*3</f>
        <v>0</v>
      </c>
      <c r="O51" s="10">
        <f>O50*0.6169</f>
        <v>0</v>
      </c>
      <c r="P51" s="10">
        <f>P50*0.6169</f>
        <v>0</v>
      </c>
      <c r="Q51" s="10">
        <f>Q50*0.6169</f>
        <v>0</v>
      </c>
      <c r="R51" s="33">
        <f t="shared" si="1"/>
        <v>0</v>
      </c>
    </row>
    <row r="52" spans="1:18" ht="22.95" customHeight="1" thickBot="1" x14ac:dyDescent="0.3">
      <c r="A52" s="588"/>
      <c r="B52" s="559"/>
      <c r="C52" s="217" t="s">
        <v>202</v>
      </c>
      <c r="D52" s="164" t="s">
        <v>2</v>
      </c>
      <c r="E52" s="241">
        <v>0</v>
      </c>
      <c r="F52" s="242">
        <v>0</v>
      </c>
      <c r="G52" s="363">
        <f>'Project Budget Overview'!B48</f>
        <v>0</v>
      </c>
      <c r="H52" s="363"/>
      <c r="I52" s="363"/>
      <c r="J52" s="364"/>
      <c r="K52" s="172">
        <f>'Project Budget Overview'!F48</f>
        <v>0</v>
      </c>
      <c r="L52" s="181"/>
      <c r="M52" s="182"/>
      <c r="N52" s="181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1" thickBot="1" x14ac:dyDescent="0.3">
      <c r="A53" s="588"/>
      <c r="B53" s="559"/>
      <c r="C53" s="218" t="s">
        <v>24</v>
      </c>
      <c r="D53" s="368" t="s">
        <v>233</v>
      </c>
      <c r="E53" s="369"/>
      <c r="F53" s="369"/>
      <c r="G53" s="370"/>
      <c r="H53" s="370"/>
      <c r="I53" s="370"/>
      <c r="J53" s="370"/>
      <c r="K53" s="370"/>
      <c r="L53" s="183">
        <f>L52*12</f>
        <v>0</v>
      </c>
      <c r="M53" s="184">
        <f>M52*9</f>
        <v>0</v>
      </c>
      <c r="N53" s="185">
        <f>N52*3</f>
        <v>0</v>
      </c>
      <c r="O53" s="10">
        <f>O52*0.6169</f>
        <v>0</v>
      </c>
      <c r="P53" s="10">
        <f>P52*0.6169</f>
        <v>0</v>
      </c>
      <c r="Q53" s="10">
        <f>Q52*0.6169</f>
        <v>0</v>
      </c>
      <c r="R53" s="13">
        <f t="shared" si="1"/>
        <v>0</v>
      </c>
    </row>
    <row r="54" spans="1:18" ht="22.95" customHeight="1" thickBot="1" x14ac:dyDescent="0.3">
      <c r="A54" s="588"/>
      <c r="B54" s="559"/>
      <c r="C54" s="217" t="s">
        <v>202</v>
      </c>
      <c r="D54" s="164" t="s">
        <v>3</v>
      </c>
      <c r="E54" s="241">
        <v>0</v>
      </c>
      <c r="F54" s="242">
        <v>0</v>
      </c>
      <c r="G54" s="363">
        <f>'Project Budget Overview'!B49</f>
        <v>0</v>
      </c>
      <c r="H54" s="363"/>
      <c r="I54" s="363"/>
      <c r="J54" s="364"/>
      <c r="K54" s="172">
        <f>'Project Budget Overview'!F49</f>
        <v>0</v>
      </c>
      <c r="L54" s="181"/>
      <c r="M54" s="182"/>
      <c r="N54" s="181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1" thickBot="1" x14ac:dyDescent="0.3">
      <c r="A55" s="588"/>
      <c r="B55" s="560"/>
      <c r="C55" s="218" t="s">
        <v>24</v>
      </c>
      <c r="D55" s="368" t="s">
        <v>233</v>
      </c>
      <c r="E55" s="370"/>
      <c r="F55" s="370"/>
      <c r="G55" s="370"/>
      <c r="H55" s="370"/>
      <c r="I55" s="370"/>
      <c r="J55" s="370"/>
      <c r="K55" s="370"/>
      <c r="L55" s="183">
        <f>L54*12</f>
        <v>0</v>
      </c>
      <c r="M55" s="184">
        <f>M54*9</f>
        <v>0</v>
      </c>
      <c r="N55" s="185">
        <f>N54*3</f>
        <v>0</v>
      </c>
      <c r="O55" s="10">
        <f>O54*0.6169</f>
        <v>0</v>
      </c>
      <c r="P55" s="10">
        <f>P54*0.6169</f>
        <v>0</v>
      </c>
      <c r="Q55" s="10">
        <f>Q54*0.6169</f>
        <v>0</v>
      </c>
      <c r="R55" s="12">
        <f t="shared" si="1"/>
        <v>0</v>
      </c>
    </row>
    <row r="56" spans="1:18" ht="22.95" customHeight="1" thickBot="1" x14ac:dyDescent="0.3">
      <c r="A56" s="588"/>
      <c r="B56" s="171"/>
      <c r="C56" s="217" t="s">
        <v>202</v>
      </c>
      <c r="D56" s="164" t="s">
        <v>4</v>
      </c>
      <c r="E56" s="241">
        <f>'Project Budget Overview'!B50</f>
        <v>0</v>
      </c>
      <c r="F56" s="242">
        <v>0</v>
      </c>
      <c r="G56" s="363">
        <f>'Project Budget Overview'!B50</f>
        <v>0</v>
      </c>
      <c r="H56" s="363"/>
      <c r="I56" s="363"/>
      <c r="J56" s="364"/>
      <c r="K56" s="172">
        <f>'Project Budget Overview'!F50</f>
        <v>0</v>
      </c>
      <c r="L56" s="181"/>
      <c r="M56" s="182"/>
      <c r="N56" s="181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customHeight="1" thickBot="1" x14ac:dyDescent="0.3">
      <c r="A57" s="588"/>
      <c r="B57" s="171"/>
      <c r="C57" s="218" t="s">
        <v>24</v>
      </c>
      <c r="D57" s="368" t="s">
        <v>232</v>
      </c>
      <c r="E57" s="370"/>
      <c r="F57" s="370"/>
      <c r="G57" s="370"/>
      <c r="H57" s="370"/>
      <c r="I57" s="370"/>
      <c r="J57" s="370"/>
      <c r="K57" s="370"/>
      <c r="L57" s="183">
        <f>L56*12</f>
        <v>0</v>
      </c>
      <c r="M57" s="184">
        <f>M56*9</f>
        <v>0</v>
      </c>
      <c r="N57" s="185">
        <f>N56*3</f>
        <v>0</v>
      </c>
      <c r="O57" s="10">
        <f>O56*0.6169</f>
        <v>0</v>
      </c>
      <c r="P57" s="10">
        <f>P56*0.6169</f>
        <v>0</v>
      </c>
      <c r="Q57" s="10">
        <f>Q56*0.6169</f>
        <v>0</v>
      </c>
      <c r="R57" s="13">
        <f t="shared" si="0"/>
        <v>0</v>
      </c>
    </row>
    <row r="58" spans="1:18" ht="22.95" customHeight="1" thickBot="1" x14ac:dyDescent="0.3">
      <c r="A58" s="588"/>
      <c r="B58" s="171"/>
      <c r="C58" s="217" t="s">
        <v>202</v>
      </c>
      <c r="D58" s="164" t="s">
        <v>5</v>
      </c>
      <c r="E58" s="241">
        <f>'Project Budget Overview'!B51</f>
        <v>0</v>
      </c>
      <c r="F58" s="242">
        <v>0</v>
      </c>
      <c r="G58" s="363">
        <f>'Project Budget Overview'!B51</f>
        <v>0</v>
      </c>
      <c r="H58" s="363"/>
      <c r="I58" s="363"/>
      <c r="J58" s="364"/>
      <c r="K58" s="172">
        <f>'Project Budget Overview'!F51</f>
        <v>0</v>
      </c>
      <c r="L58" s="181"/>
      <c r="M58" s="182"/>
      <c r="N58" s="181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customHeight="1" thickBot="1" x14ac:dyDescent="0.3">
      <c r="A59" s="588"/>
      <c r="B59" s="171"/>
      <c r="C59" s="220" t="s">
        <v>24</v>
      </c>
      <c r="D59" s="382" t="s">
        <v>232</v>
      </c>
      <c r="E59" s="369"/>
      <c r="F59" s="369"/>
      <c r="G59" s="369"/>
      <c r="H59" s="369"/>
      <c r="I59" s="369"/>
      <c r="J59" s="369"/>
      <c r="K59" s="369"/>
      <c r="L59" s="273">
        <f>L58*12</f>
        <v>0</v>
      </c>
      <c r="M59" s="231">
        <f>M58*9</f>
        <v>0</v>
      </c>
      <c r="N59" s="274">
        <f>N58*3</f>
        <v>0</v>
      </c>
      <c r="O59" s="10">
        <f>O58*0.6169</f>
        <v>0</v>
      </c>
      <c r="P59" s="10">
        <f>P58*0.6169</f>
        <v>0</v>
      </c>
      <c r="Q59" s="10">
        <f>Q58*0.6169</f>
        <v>0</v>
      </c>
      <c r="R59" s="277">
        <f t="shared" si="0"/>
        <v>0</v>
      </c>
    </row>
    <row r="60" spans="1:18" ht="16.5" customHeight="1" thickBot="1" x14ac:dyDescent="0.3">
      <c r="A60" s="588"/>
      <c r="B60" s="404" t="s">
        <v>255</v>
      </c>
      <c r="C60" s="405"/>
      <c r="D60" s="406"/>
      <c r="E60" s="279">
        <f>+E56+E58+E54+E52+E50+E48+E35+E33+E31+E29+E27+E25+E23+E21+E19+E17+E15+E13+E11+E9+E7+E45+E43+E41+E39+E37</f>
        <v>0</v>
      </c>
      <c r="F60" s="279">
        <f>+F56+F58+F54+F52+F50+F48+F35+F33+F31+F29+F27+F25+F23+F21+F19+F17+F15+F13+F11+F9+F7+F45+F43+F41+F39+F37</f>
        <v>0</v>
      </c>
      <c r="G60" s="561"/>
      <c r="H60" s="562"/>
      <c r="I60" s="562"/>
      <c r="J60" s="562"/>
      <c r="K60" s="562"/>
      <c r="L60" s="562"/>
      <c r="M60" s="562"/>
      <c r="N60" s="562"/>
      <c r="O60" s="562"/>
      <c r="P60" s="562"/>
      <c r="Q60" s="562"/>
      <c r="R60" s="563"/>
    </row>
    <row r="61" spans="1:18" x14ac:dyDescent="0.25">
      <c r="A61" s="588"/>
      <c r="B61" s="389" t="s">
        <v>149</v>
      </c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278">
        <f>SUM(R7,R9,R11,R13,R15,R17,R19,R21,R23,R25,R27,R29,R31,R33,R35,R37,R39,R41,R43,R45,R48,R50,R52,R54,R56,R58)</f>
        <v>0</v>
      </c>
    </row>
    <row r="62" spans="1:18" ht="13.8" thickBot="1" x14ac:dyDescent="0.3">
      <c r="A62" s="588"/>
      <c r="B62" s="391" t="s">
        <v>150</v>
      </c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88"/>
      <c r="B63" s="393" t="s">
        <v>65</v>
      </c>
      <c r="C63" s="76" t="s">
        <v>22</v>
      </c>
      <c r="D63" s="396" t="s">
        <v>277</v>
      </c>
      <c r="E63" s="397"/>
      <c r="F63" s="398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9"/>
    </row>
    <row r="64" spans="1:18" x14ac:dyDescent="0.25">
      <c r="A64" s="588"/>
      <c r="B64" s="394"/>
      <c r="C64" s="77" t="s">
        <v>27</v>
      </c>
      <c r="D64" s="400" t="s">
        <v>0</v>
      </c>
      <c r="E64" s="401"/>
      <c r="F64" s="243" t="s">
        <v>257</v>
      </c>
      <c r="G64" s="402" t="s">
        <v>16</v>
      </c>
      <c r="H64" s="402"/>
      <c r="I64" s="402"/>
      <c r="J64" s="402"/>
      <c r="K64" s="402"/>
      <c r="L64" s="402"/>
      <c r="M64" s="402"/>
      <c r="N64" s="402"/>
      <c r="O64" s="402"/>
      <c r="P64" s="402"/>
      <c r="Q64" s="403"/>
      <c r="R64" s="42">
        <v>0</v>
      </c>
    </row>
    <row r="65" spans="1:18" ht="12.75" customHeight="1" x14ac:dyDescent="0.25">
      <c r="A65" s="588"/>
      <c r="B65" s="394"/>
      <c r="C65" s="78" t="s">
        <v>27</v>
      </c>
      <c r="D65" s="375" t="s">
        <v>1</v>
      </c>
      <c r="E65" s="376"/>
      <c r="F65" s="243">
        <v>0</v>
      </c>
      <c r="G65" s="366" t="s">
        <v>272</v>
      </c>
      <c r="H65" s="366"/>
      <c r="I65" s="366"/>
      <c r="J65" s="366"/>
      <c r="K65" s="366"/>
      <c r="L65" s="366"/>
      <c r="M65" s="366"/>
      <c r="N65" s="366"/>
      <c r="O65" s="366"/>
      <c r="P65" s="366"/>
      <c r="Q65" s="367"/>
      <c r="R65" s="16">
        <v>0</v>
      </c>
    </row>
    <row r="66" spans="1:18" ht="12.75" customHeight="1" x14ac:dyDescent="0.25">
      <c r="A66" s="588"/>
      <c r="B66" s="394"/>
      <c r="C66" s="78" t="s">
        <v>27</v>
      </c>
      <c r="D66" s="375" t="s">
        <v>2</v>
      </c>
      <c r="E66" s="376"/>
      <c r="F66" s="243">
        <v>0</v>
      </c>
      <c r="G66" s="366" t="s">
        <v>271</v>
      </c>
      <c r="H66" s="366"/>
      <c r="I66" s="366"/>
      <c r="J66" s="366"/>
      <c r="K66" s="366"/>
      <c r="L66" s="366"/>
      <c r="M66" s="366"/>
      <c r="N66" s="366"/>
      <c r="O66" s="366"/>
      <c r="P66" s="366"/>
      <c r="Q66" s="367"/>
      <c r="R66" s="16">
        <v>0</v>
      </c>
    </row>
    <row r="67" spans="1:18" x14ac:dyDescent="0.25">
      <c r="A67" s="588"/>
      <c r="B67" s="394"/>
      <c r="C67" s="78" t="s">
        <v>27</v>
      </c>
      <c r="D67" s="371" t="s">
        <v>269</v>
      </c>
      <c r="E67" s="372"/>
      <c r="F67" s="244" t="s">
        <v>257</v>
      </c>
      <c r="G67" s="373" t="s">
        <v>18</v>
      </c>
      <c r="H67" s="373"/>
      <c r="I67" s="373"/>
      <c r="J67" s="373"/>
      <c r="K67" s="373"/>
      <c r="L67" s="373"/>
      <c r="M67" s="373"/>
      <c r="N67" s="373"/>
      <c r="O67" s="373"/>
      <c r="P67" s="373"/>
      <c r="Q67" s="374"/>
      <c r="R67" s="16">
        <v>0</v>
      </c>
    </row>
    <row r="68" spans="1:18" ht="13.8" thickBot="1" x14ac:dyDescent="0.3">
      <c r="A68" s="588"/>
      <c r="B68" s="394"/>
      <c r="C68" s="27" t="s">
        <v>27</v>
      </c>
      <c r="D68" s="526" t="s">
        <v>270</v>
      </c>
      <c r="E68" s="527"/>
      <c r="F68" s="245" t="s">
        <v>257</v>
      </c>
      <c r="G68" s="564" t="s">
        <v>7</v>
      </c>
      <c r="H68" s="564"/>
      <c r="I68" s="564"/>
      <c r="J68" s="564"/>
      <c r="K68" s="564"/>
      <c r="L68" s="564"/>
      <c r="M68" s="564"/>
      <c r="N68" s="564"/>
      <c r="O68" s="564"/>
      <c r="P68" s="564"/>
      <c r="Q68" s="565"/>
      <c r="R68" s="16">
        <v>0</v>
      </c>
    </row>
    <row r="69" spans="1:18" ht="15.75" customHeight="1" thickBot="1" x14ac:dyDescent="0.3">
      <c r="A69" s="588"/>
      <c r="B69" s="395"/>
      <c r="C69" s="365" t="s">
        <v>256</v>
      </c>
      <c r="D69" s="365"/>
      <c r="E69" s="365"/>
      <c r="F69" s="246">
        <f>+F65+F66</f>
        <v>0</v>
      </c>
      <c r="G69" s="387" t="s">
        <v>137</v>
      </c>
      <c r="H69" s="385"/>
      <c r="I69" s="385"/>
      <c r="J69" s="385"/>
      <c r="K69" s="385"/>
      <c r="L69" s="385"/>
      <c r="M69" s="385"/>
      <c r="N69" s="385"/>
      <c r="O69" s="385"/>
      <c r="P69" s="385"/>
      <c r="Q69" s="386"/>
      <c r="R69" s="48">
        <f>SUM(R64:R68)</f>
        <v>0</v>
      </c>
    </row>
    <row r="70" spans="1:18" ht="13.8" thickBot="1" x14ac:dyDescent="0.3">
      <c r="A70" s="588"/>
      <c r="B70" s="80"/>
      <c r="C70" s="232" t="s">
        <v>28</v>
      </c>
      <c r="D70" s="383" t="s">
        <v>136</v>
      </c>
      <c r="E70" s="384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6"/>
      <c r="R70" s="49">
        <f>(R64+R67+R68)*0.0531 + (R65)*0.119 + (R66)*0</f>
        <v>0</v>
      </c>
    </row>
    <row r="71" spans="1:18" ht="14.25" customHeight="1" thickBot="1" x14ac:dyDescent="0.3">
      <c r="A71" s="588"/>
      <c r="B71" s="387" t="s">
        <v>132</v>
      </c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6"/>
      <c r="R71" s="49">
        <f>R61+R69</f>
        <v>0</v>
      </c>
    </row>
    <row r="72" spans="1:18" ht="15.75" customHeight="1" thickBot="1" x14ac:dyDescent="0.3">
      <c r="A72" s="588"/>
      <c r="B72" s="22" t="s">
        <v>71</v>
      </c>
      <c r="C72" s="388" t="s">
        <v>133</v>
      </c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6"/>
      <c r="R72" s="49">
        <f>R62+R70</f>
        <v>0</v>
      </c>
    </row>
    <row r="73" spans="1:18" ht="15.75" customHeight="1" thickBot="1" x14ac:dyDescent="0.3">
      <c r="A73" s="589"/>
      <c r="B73" s="387" t="s">
        <v>142</v>
      </c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6"/>
      <c r="R73" s="50">
        <f>SUM(R71:R72)</f>
        <v>0</v>
      </c>
    </row>
    <row r="74" spans="1:18" ht="13.5" customHeight="1" thickBot="1" x14ac:dyDescent="0.3">
      <c r="A74" s="480" t="s">
        <v>229</v>
      </c>
      <c r="B74" s="60"/>
      <c r="C74" s="32" t="s">
        <v>22</v>
      </c>
      <c r="D74" s="396" t="s">
        <v>148</v>
      </c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9"/>
    </row>
    <row r="75" spans="1:18" ht="21" x14ac:dyDescent="0.25">
      <c r="A75" s="597"/>
      <c r="B75" s="61" t="s">
        <v>72</v>
      </c>
      <c r="C75" s="31" t="s">
        <v>102</v>
      </c>
      <c r="D75" s="482">
        <v>1</v>
      </c>
      <c r="E75" s="483"/>
      <c r="F75" s="484" t="s">
        <v>51</v>
      </c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598"/>
      <c r="R75" s="30">
        <v>0</v>
      </c>
    </row>
    <row r="76" spans="1:18" x14ac:dyDescent="0.25">
      <c r="A76" s="597"/>
      <c r="B76" s="61" t="s">
        <v>73</v>
      </c>
      <c r="C76" s="3" t="s">
        <v>59</v>
      </c>
      <c r="D76" s="377">
        <f t="shared" ref="D76:D95" si="2">D75+1</f>
        <v>2</v>
      </c>
      <c r="E76" s="378"/>
      <c r="F76" s="379" t="s">
        <v>52</v>
      </c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1"/>
      <c r="R76" s="17">
        <v>0</v>
      </c>
    </row>
    <row r="77" spans="1:18" x14ac:dyDescent="0.25">
      <c r="A77" s="597"/>
      <c r="B77" s="61" t="s">
        <v>126</v>
      </c>
      <c r="C77" s="3" t="s">
        <v>56</v>
      </c>
      <c r="D77" s="377">
        <f t="shared" si="2"/>
        <v>3</v>
      </c>
      <c r="E77" s="378"/>
      <c r="F77" s="470" t="s">
        <v>40</v>
      </c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599"/>
      <c r="R77" s="17">
        <v>0</v>
      </c>
    </row>
    <row r="78" spans="1:18" x14ac:dyDescent="0.25">
      <c r="A78" s="597"/>
      <c r="B78" s="600" t="s">
        <v>74</v>
      </c>
      <c r="C78" s="3" t="s">
        <v>54</v>
      </c>
      <c r="D78" s="377">
        <f t="shared" si="2"/>
        <v>4</v>
      </c>
      <c r="E78" s="378"/>
      <c r="F78" s="379" t="s">
        <v>101</v>
      </c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17">
        <v>0</v>
      </c>
    </row>
    <row r="79" spans="1:18" ht="12.75" customHeight="1" x14ac:dyDescent="0.25">
      <c r="A79" s="597"/>
      <c r="B79" s="601"/>
      <c r="C79" s="3" t="s">
        <v>57</v>
      </c>
      <c r="D79" s="377">
        <f t="shared" si="2"/>
        <v>5</v>
      </c>
      <c r="E79" s="378"/>
      <c r="F79" s="379" t="s">
        <v>42</v>
      </c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1"/>
      <c r="R79" s="17">
        <v>0</v>
      </c>
    </row>
    <row r="80" spans="1:18" ht="21" x14ac:dyDescent="0.25">
      <c r="A80" s="597"/>
      <c r="B80" s="601"/>
      <c r="C80" s="2" t="s">
        <v>245</v>
      </c>
      <c r="D80" s="377">
        <f t="shared" si="2"/>
        <v>6</v>
      </c>
      <c r="E80" s="378"/>
      <c r="F80" s="379" t="s">
        <v>44</v>
      </c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1"/>
      <c r="R80" s="17">
        <v>0</v>
      </c>
    </row>
    <row r="81" spans="1:18" x14ac:dyDescent="0.25">
      <c r="A81" s="597"/>
      <c r="B81" s="601"/>
      <c r="C81" s="216">
        <v>773911</v>
      </c>
      <c r="D81" s="377">
        <f t="shared" si="2"/>
        <v>7</v>
      </c>
      <c r="E81" s="378"/>
      <c r="F81" s="379" t="s">
        <v>244</v>
      </c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1"/>
      <c r="R81" s="17"/>
    </row>
    <row r="82" spans="1:18" x14ac:dyDescent="0.25">
      <c r="A82" s="597"/>
      <c r="B82" s="601"/>
      <c r="C82" s="3" t="s">
        <v>58</v>
      </c>
      <c r="D82" s="377">
        <f t="shared" si="2"/>
        <v>8</v>
      </c>
      <c r="E82" s="378"/>
      <c r="F82" s="379" t="s">
        <v>47</v>
      </c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1"/>
      <c r="R82" s="17">
        <v>0</v>
      </c>
    </row>
    <row r="83" spans="1:18" x14ac:dyDescent="0.25">
      <c r="A83" s="597"/>
      <c r="B83" s="590" t="s">
        <v>75</v>
      </c>
      <c r="C83" s="3" t="s">
        <v>103</v>
      </c>
      <c r="D83" s="377">
        <f t="shared" si="2"/>
        <v>9</v>
      </c>
      <c r="E83" s="378"/>
      <c r="F83" s="379" t="s">
        <v>37</v>
      </c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1"/>
      <c r="R83" s="17">
        <v>0</v>
      </c>
    </row>
    <row r="84" spans="1:18" x14ac:dyDescent="0.25">
      <c r="A84" s="597"/>
      <c r="B84" s="591"/>
      <c r="C84" s="3" t="s">
        <v>55</v>
      </c>
      <c r="D84" s="377">
        <f t="shared" si="2"/>
        <v>10</v>
      </c>
      <c r="E84" s="378"/>
      <c r="F84" s="379" t="s">
        <v>38</v>
      </c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1"/>
      <c r="R84" s="17">
        <v>0</v>
      </c>
    </row>
    <row r="85" spans="1:18" ht="25.5" customHeight="1" thickBot="1" x14ac:dyDescent="0.3">
      <c r="A85" s="597"/>
      <c r="B85" s="591"/>
      <c r="C85" s="546" t="s">
        <v>104</v>
      </c>
      <c r="D85" s="548">
        <f t="shared" si="2"/>
        <v>11</v>
      </c>
      <c r="E85" s="549"/>
      <c r="F85" s="552" t="s">
        <v>135</v>
      </c>
      <c r="G85" s="553"/>
      <c r="H85" s="553"/>
      <c r="I85" s="553"/>
      <c r="J85" s="553"/>
      <c r="K85" s="553"/>
      <c r="L85" s="553"/>
      <c r="M85" s="553"/>
      <c r="N85" s="553"/>
      <c r="O85" s="553"/>
      <c r="P85" s="553"/>
      <c r="Q85" s="554"/>
      <c r="R85" s="55"/>
    </row>
    <row r="86" spans="1:18" x14ac:dyDescent="0.25">
      <c r="A86" s="597"/>
      <c r="B86" s="591"/>
      <c r="C86" s="547"/>
      <c r="D86" s="550">
        <f t="shared" si="2"/>
        <v>12</v>
      </c>
      <c r="E86" s="551"/>
      <c r="F86" s="222" t="s">
        <v>61</v>
      </c>
      <c r="G86" s="555"/>
      <c r="H86" s="556"/>
      <c r="I86" s="556"/>
      <c r="J86" s="556"/>
      <c r="K86" s="556"/>
      <c r="L86" s="556"/>
      <c r="M86" s="556"/>
      <c r="N86" s="556"/>
      <c r="O86" s="556"/>
      <c r="P86" s="556"/>
      <c r="Q86" s="557"/>
      <c r="R86" s="20">
        <v>0</v>
      </c>
    </row>
    <row r="87" spans="1:18" x14ac:dyDescent="0.25">
      <c r="A87" s="597"/>
      <c r="B87" s="592"/>
      <c r="C87" s="221">
        <v>711902</v>
      </c>
      <c r="D87" s="377">
        <f>D85+1</f>
        <v>12</v>
      </c>
      <c r="E87" s="593"/>
      <c r="F87" s="594" t="s">
        <v>247</v>
      </c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6"/>
      <c r="R87" s="20"/>
    </row>
    <row r="88" spans="1:18" x14ac:dyDescent="0.25">
      <c r="A88" s="597"/>
      <c r="B88" s="266"/>
      <c r="C88" s="240"/>
      <c r="D88" s="377"/>
      <c r="E88" s="378"/>
      <c r="F88" s="543" t="s">
        <v>266</v>
      </c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5"/>
      <c r="R88" s="20">
        <f>'Participant Support Budget'!C10</f>
        <v>0</v>
      </c>
    </row>
    <row r="89" spans="1:18" x14ac:dyDescent="0.25">
      <c r="A89" s="597"/>
      <c r="B89" s="61" t="s">
        <v>76</v>
      </c>
      <c r="C89" s="14">
        <v>711991</v>
      </c>
      <c r="D89" s="377">
        <f>D86+1</f>
        <v>13</v>
      </c>
      <c r="E89" s="378"/>
      <c r="F89" s="540" t="s">
        <v>45</v>
      </c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2"/>
      <c r="R89" s="17">
        <v>0</v>
      </c>
    </row>
    <row r="90" spans="1:18" x14ac:dyDescent="0.25">
      <c r="A90" s="464">
        <f>R97</f>
        <v>0</v>
      </c>
      <c r="B90" s="61" t="s">
        <v>77</v>
      </c>
      <c r="C90" s="14">
        <v>711510</v>
      </c>
      <c r="D90" s="377">
        <f t="shared" si="2"/>
        <v>14</v>
      </c>
      <c r="E90" s="378"/>
      <c r="F90" s="534" t="s">
        <v>46</v>
      </c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6"/>
      <c r="R90" s="17">
        <v>0</v>
      </c>
    </row>
    <row r="91" spans="1:18" ht="61.8" x14ac:dyDescent="0.25">
      <c r="A91" s="464"/>
      <c r="B91" s="61" t="s">
        <v>78</v>
      </c>
      <c r="C91" s="2" t="s">
        <v>246</v>
      </c>
      <c r="D91" s="377">
        <f t="shared" si="2"/>
        <v>15</v>
      </c>
      <c r="E91" s="378"/>
      <c r="F91" s="534" t="s">
        <v>106</v>
      </c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6"/>
      <c r="R91" s="17">
        <v>0</v>
      </c>
    </row>
    <row r="92" spans="1:18" x14ac:dyDescent="0.25">
      <c r="A92" s="464"/>
      <c r="B92" s="61" t="s">
        <v>265</v>
      </c>
      <c r="C92" s="14">
        <v>772103</v>
      </c>
      <c r="D92" s="377">
        <f t="shared" si="2"/>
        <v>16</v>
      </c>
      <c r="E92" s="378"/>
      <c r="F92" s="534" t="s">
        <v>127</v>
      </c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6"/>
      <c r="R92" s="17">
        <v>0</v>
      </c>
    </row>
    <row r="93" spans="1:18" x14ac:dyDescent="0.25">
      <c r="A93" s="464"/>
      <c r="B93" s="61" t="s">
        <v>79</v>
      </c>
      <c r="C93" s="3" t="s">
        <v>107</v>
      </c>
      <c r="D93" s="377">
        <f t="shared" si="2"/>
        <v>17</v>
      </c>
      <c r="E93" s="378"/>
      <c r="F93" s="534" t="s">
        <v>48</v>
      </c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6"/>
      <c r="R93" s="17">
        <v>0</v>
      </c>
    </row>
    <row r="94" spans="1:18" x14ac:dyDescent="0.25">
      <c r="A94" s="464"/>
      <c r="B94" s="61" t="s">
        <v>80</v>
      </c>
      <c r="C94" s="3" t="s">
        <v>108</v>
      </c>
      <c r="D94" s="377">
        <f t="shared" si="2"/>
        <v>18</v>
      </c>
      <c r="E94" s="378"/>
      <c r="F94" s="534" t="s">
        <v>49</v>
      </c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6"/>
      <c r="R94" s="17">
        <v>0</v>
      </c>
    </row>
    <row r="95" spans="1:18" x14ac:dyDescent="0.25">
      <c r="A95" s="464"/>
      <c r="B95" s="61" t="s">
        <v>81</v>
      </c>
      <c r="C95" s="3" t="s">
        <v>109</v>
      </c>
      <c r="D95" s="375">
        <f t="shared" si="2"/>
        <v>19</v>
      </c>
      <c r="E95" s="376"/>
      <c r="F95" s="537" t="s">
        <v>110</v>
      </c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9"/>
      <c r="R95" s="17">
        <v>0</v>
      </c>
    </row>
    <row r="96" spans="1:18" ht="13.8" thickBot="1" x14ac:dyDescent="0.3">
      <c r="A96" s="464"/>
      <c r="B96" s="62" t="s">
        <v>82</v>
      </c>
      <c r="C96" s="18">
        <v>768301</v>
      </c>
      <c r="D96" s="526">
        <f>D95+1</f>
        <v>20</v>
      </c>
      <c r="E96" s="527"/>
      <c r="F96" s="528" t="s">
        <v>111</v>
      </c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30"/>
      <c r="R96" s="19">
        <v>0</v>
      </c>
    </row>
    <row r="97" spans="1:18" ht="18.75" customHeight="1" thickBot="1" x14ac:dyDescent="0.3">
      <c r="A97" s="465"/>
      <c r="B97" s="385" t="s">
        <v>139</v>
      </c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6"/>
      <c r="R97" s="54">
        <f>SUM(R75:R96)</f>
        <v>0</v>
      </c>
    </row>
    <row r="98" spans="1:18" ht="13.5" customHeight="1" thickBot="1" x14ac:dyDescent="0.3">
      <c r="A98" s="500" t="s">
        <v>162</v>
      </c>
      <c r="B98" s="502" t="s">
        <v>161</v>
      </c>
      <c r="C98" s="505">
        <v>772952</v>
      </c>
      <c r="D98" s="508" t="s">
        <v>125</v>
      </c>
      <c r="E98" s="509"/>
      <c r="F98" s="514" t="s">
        <v>171</v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6"/>
      <c r="R98" s="56"/>
    </row>
    <row r="99" spans="1:18" ht="13.5" hidden="1" customHeight="1" thickBot="1" x14ac:dyDescent="0.3">
      <c r="A99" s="501"/>
      <c r="B99" s="503"/>
      <c r="C99" s="506"/>
      <c r="D99" s="510"/>
      <c r="E99" s="511"/>
      <c r="F99" s="517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9"/>
      <c r="R99" s="20">
        <v>0</v>
      </c>
    </row>
    <row r="100" spans="1:18" ht="13.5" customHeight="1" thickBot="1" x14ac:dyDescent="0.3">
      <c r="A100" s="501"/>
      <c r="B100" s="503"/>
      <c r="C100" s="506"/>
      <c r="D100" s="510"/>
      <c r="E100" s="511"/>
      <c r="F100" s="520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2"/>
      <c r="R100" s="56"/>
    </row>
    <row r="101" spans="1:18" ht="13.95" customHeight="1" thickBot="1" x14ac:dyDescent="0.3">
      <c r="A101" s="63">
        <f>SUM(R99:R101)</f>
        <v>0</v>
      </c>
      <c r="B101" s="504"/>
      <c r="C101" s="507"/>
      <c r="D101" s="512"/>
      <c r="E101" s="513"/>
      <c r="F101" s="531" t="s">
        <v>173</v>
      </c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3"/>
      <c r="R101" s="109">
        <f>'Project Subcontractor Budgets'!C55</f>
        <v>0</v>
      </c>
    </row>
    <row r="102" spans="1:18" ht="12.75" customHeight="1" thickBot="1" x14ac:dyDescent="0.3">
      <c r="A102" s="500" t="s">
        <v>163</v>
      </c>
      <c r="B102" s="502" t="s">
        <v>160</v>
      </c>
      <c r="C102" s="505">
        <v>772951</v>
      </c>
      <c r="D102" s="508" t="s">
        <v>248</v>
      </c>
      <c r="E102" s="509"/>
      <c r="F102" s="514" t="s">
        <v>171</v>
      </c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6"/>
      <c r="R102" s="56"/>
    </row>
    <row r="103" spans="1:18" ht="12.75" hidden="1" customHeight="1" thickBot="1" x14ac:dyDescent="0.3">
      <c r="A103" s="501"/>
      <c r="B103" s="503"/>
      <c r="C103" s="506"/>
      <c r="D103" s="510"/>
      <c r="E103" s="511"/>
      <c r="F103" s="517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9"/>
      <c r="R103" s="20">
        <v>0</v>
      </c>
    </row>
    <row r="104" spans="1:18" ht="13.8" thickBot="1" x14ac:dyDescent="0.3">
      <c r="A104" s="501"/>
      <c r="B104" s="503"/>
      <c r="C104" s="506"/>
      <c r="D104" s="510"/>
      <c r="E104" s="511"/>
      <c r="F104" s="520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2"/>
      <c r="R104" s="56"/>
    </row>
    <row r="105" spans="1:18" ht="13.95" customHeight="1" thickBot="1" x14ac:dyDescent="0.3">
      <c r="A105" s="39">
        <f>SUM(R103:R105)</f>
        <v>0</v>
      </c>
      <c r="B105" s="504"/>
      <c r="C105" s="507"/>
      <c r="D105" s="512"/>
      <c r="E105" s="513"/>
      <c r="F105" s="523" t="s">
        <v>172</v>
      </c>
      <c r="G105" s="524"/>
      <c r="H105" s="524"/>
      <c r="I105" s="524"/>
      <c r="J105" s="524"/>
      <c r="K105" s="524"/>
      <c r="L105" s="524"/>
      <c r="M105" s="524"/>
      <c r="N105" s="524"/>
      <c r="O105" s="524"/>
      <c r="P105" s="524"/>
      <c r="Q105" s="525"/>
      <c r="R105" s="109">
        <f>'Project Subcontractor Budgets'!C54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87">
        <v>23</v>
      </c>
      <c r="E106" s="488"/>
      <c r="F106" s="489" t="s">
        <v>112</v>
      </c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1"/>
      <c r="R106" s="24"/>
    </row>
    <row r="107" spans="1:18" ht="11.25" customHeight="1" thickBot="1" x14ac:dyDescent="0.3">
      <c r="A107" s="39">
        <f>R106</f>
        <v>0</v>
      </c>
      <c r="B107" s="492"/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3"/>
      <c r="R107" s="69"/>
    </row>
    <row r="108" spans="1:18" ht="12" customHeight="1" thickBot="1" x14ac:dyDescent="0.3">
      <c r="A108" s="494"/>
      <c r="B108" s="495"/>
      <c r="C108" s="396" t="s">
        <v>122</v>
      </c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9"/>
      <c r="R108" s="69"/>
    </row>
    <row r="109" spans="1:18" ht="13.5" customHeight="1" thickBot="1" x14ac:dyDescent="0.3">
      <c r="A109" s="496"/>
      <c r="B109" s="497"/>
      <c r="C109" s="498" t="s">
        <v>134</v>
      </c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499"/>
      <c r="R109" s="70"/>
    </row>
    <row r="110" spans="1:18" ht="12.75" customHeight="1" x14ac:dyDescent="0.25">
      <c r="A110" s="480" t="s">
        <v>230</v>
      </c>
      <c r="B110" s="64" t="s">
        <v>86</v>
      </c>
      <c r="C110" s="28" t="s">
        <v>113</v>
      </c>
      <c r="D110" s="482">
        <v>24</v>
      </c>
      <c r="E110" s="483"/>
      <c r="F110" s="484" t="s">
        <v>30</v>
      </c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6"/>
      <c r="R110" s="29">
        <v>0</v>
      </c>
    </row>
    <row r="111" spans="1:18" x14ac:dyDescent="0.25">
      <c r="A111" s="481"/>
      <c r="B111" s="65" t="s">
        <v>87</v>
      </c>
      <c r="C111" s="25" t="s">
        <v>114</v>
      </c>
      <c r="D111" s="377">
        <f t="shared" ref="D111:D124" si="3">D110+1</f>
        <v>25</v>
      </c>
      <c r="E111" s="378"/>
      <c r="F111" s="379" t="s">
        <v>31</v>
      </c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466"/>
      <c r="R111" s="20">
        <v>0</v>
      </c>
    </row>
    <row r="112" spans="1:18" x14ac:dyDescent="0.25">
      <c r="A112" s="481"/>
      <c r="B112" s="65" t="s">
        <v>88</v>
      </c>
      <c r="C112" s="25" t="s">
        <v>115</v>
      </c>
      <c r="D112" s="377">
        <f t="shared" si="3"/>
        <v>26</v>
      </c>
      <c r="E112" s="378"/>
      <c r="F112" s="379" t="s">
        <v>32</v>
      </c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466"/>
      <c r="R112" s="20">
        <v>0</v>
      </c>
    </row>
    <row r="113" spans="1:18" x14ac:dyDescent="0.25">
      <c r="A113" s="481"/>
      <c r="B113" s="65" t="s">
        <v>89</v>
      </c>
      <c r="C113" s="26">
        <v>711171</v>
      </c>
      <c r="D113" s="377">
        <f t="shared" si="3"/>
        <v>27</v>
      </c>
      <c r="E113" s="378"/>
      <c r="F113" s="477" t="s">
        <v>33</v>
      </c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9"/>
      <c r="R113" s="20">
        <v>0</v>
      </c>
    </row>
    <row r="114" spans="1:18" x14ac:dyDescent="0.25">
      <c r="A114" s="481"/>
      <c r="B114" s="65" t="s">
        <v>90</v>
      </c>
      <c r="C114" s="25" t="s">
        <v>116</v>
      </c>
      <c r="D114" s="377">
        <f t="shared" si="3"/>
        <v>28</v>
      </c>
      <c r="E114" s="378"/>
      <c r="F114" s="379" t="s">
        <v>34</v>
      </c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466"/>
      <c r="R114" s="20">
        <v>0</v>
      </c>
    </row>
    <row r="115" spans="1:18" x14ac:dyDescent="0.25">
      <c r="A115" s="481"/>
      <c r="B115" s="65" t="s">
        <v>91</v>
      </c>
      <c r="C115" s="26">
        <v>773821</v>
      </c>
      <c r="D115" s="377">
        <f t="shared" si="3"/>
        <v>29</v>
      </c>
      <c r="E115" s="378"/>
      <c r="F115" s="467" t="s">
        <v>35</v>
      </c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9"/>
      <c r="R115" s="20">
        <v>0</v>
      </c>
    </row>
    <row r="116" spans="1:18" x14ac:dyDescent="0.25">
      <c r="A116" s="481"/>
      <c r="B116" s="223" t="s">
        <v>249</v>
      </c>
      <c r="C116" s="26">
        <v>773810</v>
      </c>
      <c r="D116" s="377">
        <f>D115+1</f>
        <v>30</v>
      </c>
      <c r="E116" s="378"/>
      <c r="F116" s="379" t="s">
        <v>251</v>
      </c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9"/>
      <c r="R116" s="20">
        <v>0</v>
      </c>
    </row>
    <row r="117" spans="1:18" x14ac:dyDescent="0.25">
      <c r="A117" s="481"/>
      <c r="B117" s="65" t="s">
        <v>92</v>
      </c>
      <c r="C117" s="26">
        <v>773801</v>
      </c>
      <c r="D117" s="377">
        <f>D116+1</f>
        <v>31</v>
      </c>
      <c r="E117" s="378"/>
      <c r="F117" s="379" t="s">
        <v>36</v>
      </c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466"/>
      <c r="R117" s="20">
        <v>0</v>
      </c>
    </row>
    <row r="118" spans="1:18" x14ac:dyDescent="0.25">
      <c r="A118" s="481"/>
      <c r="B118" s="65" t="s">
        <v>93</v>
      </c>
      <c r="C118" s="26">
        <v>711196</v>
      </c>
      <c r="D118" s="377">
        <f t="shared" si="3"/>
        <v>32</v>
      </c>
      <c r="E118" s="378"/>
      <c r="F118" s="477" t="s">
        <v>39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0">
        <v>0</v>
      </c>
    </row>
    <row r="119" spans="1:18" x14ac:dyDescent="0.25">
      <c r="A119" s="481"/>
      <c r="B119" s="65" t="s">
        <v>94</v>
      </c>
      <c r="C119" s="25" t="s">
        <v>117</v>
      </c>
      <c r="D119" s="377">
        <f t="shared" si="3"/>
        <v>33</v>
      </c>
      <c r="E119" s="378"/>
      <c r="F119" s="467" t="s">
        <v>41</v>
      </c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9"/>
      <c r="R119" s="20">
        <v>0</v>
      </c>
    </row>
    <row r="120" spans="1:18" x14ac:dyDescent="0.25">
      <c r="A120" s="464">
        <f>R125</f>
        <v>0</v>
      </c>
      <c r="B120" s="65" t="s">
        <v>95</v>
      </c>
      <c r="C120" s="25" t="s">
        <v>118</v>
      </c>
      <c r="D120" s="377">
        <f t="shared" si="3"/>
        <v>34</v>
      </c>
      <c r="E120" s="378"/>
      <c r="F120" s="379" t="s">
        <v>43</v>
      </c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466"/>
      <c r="R120" s="20">
        <v>0</v>
      </c>
    </row>
    <row r="121" spans="1:18" x14ac:dyDescent="0.25">
      <c r="A121" s="464"/>
      <c r="B121" s="65" t="s">
        <v>96</v>
      </c>
      <c r="C121" s="25" t="s">
        <v>119</v>
      </c>
      <c r="D121" s="377">
        <f t="shared" si="3"/>
        <v>35</v>
      </c>
      <c r="E121" s="378"/>
      <c r="F121" s="467" t="s">
        <v>250</v>
      </c>
      <c r="G121" s="468"/>
      <c r="H121" s="468"/>
      <c r="I121" s="468"/>
      <c r="J121" s="468"/>
      <c r="K121" s="468"/>
      <c r="L121" s="468"/>
      <c r="M121" s="468"/>
      <c r="N121" s="468"/>
      <c r="O121" s="468"/>
      <c r="P121" s="468"/>
      <c r="Q121" s="469"/>
      <c r="R121" s="20">
        <v>0</v>
      </c>
    </row>
    <row r="122" spans="1:18" x14ac:dyDescent="0.25">
      <c r="A122" s="464"/>
      <c r="B122" s="65" t="s">
        <v>97</v>
      </c>
      <c r="C122" s="25" t="s">
        <v>120</v>
      </c>
      <c r="D122" s="377">
        <f t="shared" si="3"/>
        <v>36</v>
      </c>
      <c r="E122" s="378"/>
      <c r="F122" s="467" t="s">
        <v>9</v>
      </c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9"/>
      <c r="R122" s="20">
        <v>0</v>
      </c>
    </row>
    <row r="123" spans="1:18" x14ac:dyDescent="0.25">
      <c r="A123" s="464"/>
      <c r="B123" s="65" t="s">
        <v>98</v>
      </c>
      <c r="C123" s="26">
        <v>711440</v>
      </c>
      <c r="D123" s="377">
        <f t="shared" si="3"/>
        <v>37</v>
      </c>
      <c r="E123" s="378"/>
      <c r="F123" s="470" t="s">
        <v>121</v>
      </c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  <c r="Q123" s="472"/>
      <c r="R123" s="20">
        <v>0</v>
      </c>
    </row>
    <row r="124" spans="1:18" ht="13.8" thickBot="1" x14ac:dyDescent="0.3">
      <c r="A124" s="464"/>
      <c r="B124" s="41" t="s">
        <v>124</v>
      </c>
      <c r="C124" s="27" t="s">
        <v>62</v>
      </c>
      <c r="D124" s="377">
        <f t="shared" si="3"/>
        <v>38</v>
      </c>
      <c r="E124" s="378"/>
      <c r="F124" s="473" t="s">
        <v>50</v>
      </c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  <c r="Q124" s="475"/>
      <c r="R124" s="21">
        <v>0</v>
      </c>
    </row>
    <row r="125" spans="1:18" ht="15" customHeight="1" thickBot="1" x14ac:dyDescent="0.3">
      <c r="A125" s="465"/>
      <c r="B125" s="385" t="s">
        <v>138</v>
      </c>
      <c r="C125" s="385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476"/>
      <c r="R125" s="53">
        <f>SUM(R110:R124)</f>
        <v>0</v>
      </c>
    </row>
    <row r="126" spans="1:18" s="177" customFormat="1" ht="20.25" customHeight="1" thickBot="1" x14ac:dyDescent="0.3">
      <c r="A126" s="434" t="s">
        <v>231</v>
      </c>
      <c r="B126" s="437" t="s">
        <v>147</v>
      </c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8"/>
    </row>
    <row r="127" spans="1:18" ht="13.8" thickBot="1" x14ac:dyDescent="0.3">
      <c r="A127" s="439"/>
      <c r="B127" s="440" t="s">
        <v>99</v>
      </c>
      <c r="C127" s="442" t="s">
        <v>29</v>
      </c>
      <c r="D127" s="445" t="s">
        <v>243</v>
      </c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6"/>
      <c r="P127" s="446"/>
      <c r="Q127" s="447"/>
      <c r="R127" s="57"/>
    </row>
    <row r="128" spans="1:18" x14ac:dyDescent="0.25">
      <c r="A128" s="439"/>
      <c r="B128" s="441"/>
      <c r="C128" s="443"/>
      <c r="D128" s="451" t="s">
        <v>53</v>
      </c>
      <c r="E128" s="452"/>
      <c r="F128" s="453"/>
      <c r="G128" s="453"/>
      <c r="H128" s="453"/>
      <c r="I128" s="453"/>
      <c r="J128" s="453"/>
      <c r="K128" s="453"/>
      <c r="L128" s="453"/>
      <c r="M128" s="453"/>
      <c r="N128" s="454"/>
      <c r="O128" s="455"/>
      <c r="P128" s="456"/>
      <c r="Q128" s="457"/>
      <c r="R128" s="58"/>
    </row>
    <row r="129" spans="1:18" x14ac:dyDescent="0.25">
      <c r="A129" s="439"/>
      <c r="B129" s="441"/>
      <c r="C129" s="443"/>
      <c r="D129" s="458" t="s">
        <v>6</v>
      </c>
      <c r="E129" s="459"/>
      <c r="F129" s="460"/>
      <c r="G129" s="460"/>
      <c r="H129" s="460"/>
      <c r="I129" s="460"/>
      <c r="J129" s="460"/>
      <c r="K129" s="460"/>
      <c r="L129" s="460"/>
      <c r="M129" s="460"/>
      <c r="N129" s="461"/>
      <c r="O129" s="462" t="s">
        <v>144</v>
      </c>
      <c r="P129" s="462"/>
      <c r="Q129" s="463"/>
      <c r="R129" s="74">
        <v>0</v>
      </c>
    </row>
    <row r="130" spans="1:18" ht="13.8" thickBot="1" x14ac:dyDescent="0.3">
      <c r="A130" s="107">
        <f>R129</f>
        <v>0</v>
      </c>
      <c r="B130" s="441"/>
      <c r="C130" s="444"/>
      <c r="D130" s="427" t="s">
        <v>8</v>
      </c>
      <c r="E130" s="428"/>
      <c r="F130" s="429"/>
      <c r="G130" s="429"/>
      <c r="H130" s="429"/>
      <c r="I130" s="429"/>
      <c r="J130" s="429"/>
      <c r="K130" s="429"/>
      <c r="L130" s="429"/>
      <c r="M130" s="429"/>
      <c r="N130" s="430"/>
      <c r="O130" s="431"/>
      <c r="P130" s="432"/>
      <c r="Q130" s="433"/>
      <c r="R130" s="59"/>
    </row>
    <row r="131" spans="1:18" s="178" customFormat="1" ht="16.5" customHeight="1" thickBot="1" x14ac:dyDescent="0.3">
      <c r="A131" s="387" t="s">
        <v>143</v>
      </c>
      <c r="B131" s="385"/>
      <c r="C131" s="385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5"/>
      <c r="P131" s="385"/>
      <c r="Q131" s="386"/>
      <c r="R131" s="52">
        <f>(R73+R97+R125+R129) + SUM(R101:R106)</f>
        <v>0</v>
      </c>
    </row>
    <row r="132" spans="1:18" s="177" customFormat="1" ht="15.75" customHeight="1" thickBot="1" x14ac:dyDescent="0.3">
      <c r="A132" s="434" t="s">
        <v>69</v>
      </c>
      <c r="B132" s="436" t="s">
        <v>145</v>
      </c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8"/>
    </row>
    <row r="133" spans="1:18" ht="15" customHeight="1" thickBot="1" x14ac:dyDescent="0.3">
      <c r="A133" s="435"/>
      <c r="B133" s="393" t="s">
        <v>100</v>
      </c>
      <c r="C133" s="442">
        <v>757003</v>
      </c>
      <c r="D133" s="418" t="s">
        <v>123</v>
      </c>
      <c r="E133" s="419"/>
      <c r="F133" s="420"/>
      <c r="G133" s="449">
        <f>'Project Budget Overview'!D11</f>
        <v>0</v>
      </c>
      <c r="H133" s="450"/>
      <c r="I133" s="414" t="s">
        <v>17</v>
      </c>
      <c r="J133" s="415"/>
      <c r="K133" s="416"/>
      <c r="L133" s="416"/>
      <c r="M133" s="416"/>
      <c r="N133" s="416"/>
      <c r="O133" s="416"/>
      <c r="P133" s="416"/>
      <c r="Q133" s="417"/>
      <c r="R133" s="44">
        <f>R131</f>
        <v>0</v>
      </c>
    </row>
    <row r="134" spans="1:18" ht="15" customHeight="1" thickBot="1" x14ac:dyDescent="0.3">
      <c r="A134" s="435"/>
      <c r="B134" s="448"/>
      <c r="C134" s="444"/>
      <c r="D134" s="418" t="s">
        <v>156</v>
      </c>
      <c r="E134" s="419"/>
      <c r="F134" s="420"/>
      <c r="G134" s="421">
        <f>'Project Budget Overview'!D10</f>
        <v>0</v>
      </c>
      <c r="H134" s="422"/>
      <c r="I134" s="422"/>
      <c r="J134" s="423"/>
      <c r="K134" s="424" t="s">
        <v>157</v>
      </c>
      <c r="L134" s="425"/>
      <c r="M134" s="425"/>
      <c r="N134" s="425"/>
      <c r="O134" s="425"/>
      <c r="P134" s="425"/>
      <c r="Q134" s="426"/>
      <c r="R134" s="156">
        <f>R133*G133</f>
        <v>0</v>
      </c>
    </row>
    <row r="135" spans="1:18" ht="13.8" hidden="1" thickBot="1" x14ac:dyDescent="0.3">
      <c r="A135" s="97"/>
      <c r="B135" s="98"/>
      <c r="C135" s="99"/>
      <c r="D135" s="4"/>
      <c r="E135" s="4"/>
      <c r="F135" s="1"/>
      <c r="G135" s="1"/>
      <c r="H135" s="1"/>
      <c r="I135" s="1"/>
      <c r="J135" s="407"/>
      <c r="K135" s="407"/>
      <c r="L135" s="103"/>
      <c r="M135" s="408"/>
      <c r="N135" s="408"/>
      <c r="O135" s="1"/>
      <c r="P135" s="1"/>
      <c r="Q135" s="40"/>
      <c r="R135" s="45"/>
    </row>
    <row r="136" spans="1:18" ht="13.8" hidden="1" thickBot="1" x14ac:dyDescent="0.3">
      <c r="A136" s="100"/>
      <c r="B136" s="98"/>
      <c r="C136" s="99"/>
      <c r="D136" s="1"/>
      <c r="E136" s="1"/>
      <c r="F136" s="1"/>
      <c r="G136" s="1"/>
      <c r="H136" s="1"/>
      <c r="I136" s="1"/>
      <c r="J136" s="407"/>
      <c r="K136" s="407"/>
      <c r="L136" s="103"/>
      <c r="M136" s="408"/>
      <c r="N136" s="408"/>
      <c r="O136" s="1"/>
      <c r="P136" s="105"/>
      <c r="Q136" s="106"/>
      <c r="R136" s="101"/>
    </row>
    <row r="137" spans="1:18" ht="17.25" customHeight="1" thickBot="1" x14ac:dyDescent="0.3">
      <c r="A137" s="75">
        <f>R137</f>
        <v>0</v>
      </c>
      <c r="B137" s="387" t="s">
        <v>141</v>
      </c>
      <c r="C137" s="409"/>
      <c r="D137" s="409"/>
      <c r="E137" s="409"/>
      <c r="F137" s="409"/>
      <c r="G137" s="409"/>
      <c r="H137" s="409"/>
      <c r="I137" s="409"/>
      <c r="J137" s="409"/>
      <c r="K137" s="409"/>
      <c r="L137" s="409"/>
      <c r="M137" s="409"/>
      <c r="N137" s="409"/>
      <c r="O137" s="409"/>
      <c r="P137" s="409"/>
      <c r="Q137" s="410"/>
      <c r="R137" s="102">
        <f>R134</f>
        <v>0</v>
      </c>
    </row>
    <row r="138" spans="1:18" s="177" customFormat="1" ht="13.8" thickBot="1" x14ac:dyDescent="0.3">
      <c r="A138" s="43"/>
      <c r="B138" s="411" t="s">
        <v>146</v>
      </c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3"/>
      <c r="R138" s="51">
        <f>SUM(R131,R137)</f>
        <v>0</v>
      </c>
    </row>
  </sheetData>
  <mergeCells count="224">
    <mergeCell ref="G19:J19"/>
    <mergeCell ref="G21:J21"/>
    <mergeCell ref="G23:J23"/>
    <mergeCell ref="G6:R6"/>
    <mergeCell ref="E5:F5"/>
    <mergeCell ref="G5:R5"/>
    <mergeCell ref="A36:A73"/>
    <mergeCell ref="B83:B87"/>
    <mergeCell ref="D87:E87"/>
    <mergeCell ref="F87:Q87"/>
    <mergeCell ref="A74:A89"/>
    <mergeCell ref="D74:R74"/>
    <mergeCell ref="D75:E75"/>
    <mergeCell ref="F75:Q75"/>
    <mergeCell ref="D76:E76"/>
    <mergeCell ref="F76:Q76"/>
    <mergeCell ref="D77:E77"/>
    <mergeCell ref="F77:Q77"/>
    <mergeCell ref="B78:B82"/>
    <mergeCell ref="D78:E78"/>
    <mergeCell ref="F78:Q78"/>
    <mergeCell ref="D79:E79"/>
    <mergeCell ref="F79:Q79"/>
    <mergeCell ref="D82:E82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A7:A35"/>
    <mergeCell ref="B7:B55"/>
    <mergeCell ref="D20:K20"/>
    <mergeCell ref="D22:K22"/>
    <mergeCell ref="D24:K24"/>
    <mergeCell ref="D18:K18"/>
    <mergeCell ref="G69:Q69"/>
    <mergeCell ref="G60:R60"/>
    <mergeCell ref="D68:E68"/>
    <mergeCell ref="G68:Q68"/>
    <mergeCell ref="D32:K32"/>
    <mergeCell ref="D34:K34"/>
    <mergeCell ref="D36:K36"/>
    <mergeCell ref="D49:K49"/>
    <mergeCell ref="D51:K51"/>
    <mergeCell ref="D53:K53"/>
    <mergeCell ref="D38:K38"/>
    <mergeCell ref="D40:K40"/>
    <mergeCell ref="D42:K42"/>
    <mergeCell ref="D44:K44"/>
    <mergeCell ref="D47:R47"/>
    <mergeCell ref="D46:K46"/>
    <mergeCell ref="G43:J43"/>
    <mergeCell ref="F82:Q82"/>
    <mergeCell ref="D83:E83"/>
    <mergeCell ref="F83:Q83"/>
    <mergeCell ref="D84:E84"/>
    <mergeCell ref="F84:Q84"/>
    <mergeCell ref="C85:C86"/>
    <mergeCell ref="D85:E86"/>
    <mergeCell ref="F85:Q85"/>
    <mergeCell ref="G86:Q86"/>
    <mergeCell ref="D89:E89"/>
    <mergeCell ref="F89:Q89"/>
    <mergeCell ref="D90:E90"/>
    <mergeCell ref="F90:Q90"/>
    <mergeCell ref="F88:Q88"/>
    <mergeCell ref="D88:E88"/>
    <mergeCell ref="D91:E91"/>
    <mergeCell ref="F91:Q91"/>
    <mergeCell ref="D92:E92"/>
    <mergeCell ref="F92:Q92"/>
    <mergeCell ref="D96:E96"/>
    <mergeCell ref="F96:Q96"/>
    <mergeCell ref="B97:Q97"/>
    <mergeCell ref="A98:A100"/>
    <mergeCell ref="B98:B101"/>
    <mergeCell ref="C98:C101"/>
    <mergeCell ref="D98:E101"/>
    <mergeCell ref="F98:Q100"/>
    <mergeCell ref="F101:Q101"/>
    <mergeCell ref="A90:A97"/>
    <mergeCell ref="D93:E93"/>
    <mergeCell ref="F93:Q93"/>
    <mergeCell ref="D94:E94"/>
    <mergeCell ref="F94:Q94"/>
    <mergeCell ref="D95:E95"/>
    <mergeCell ref="F95:Q95"/>
    <mergeCell ref="D106:E106"/>
    <mergeCell ref="F106:Q106"/>
    <mergeCell ref="B107:Q107"/>
    <mergeCell ref="A108:B109"/>
    <mergeCell ref="C108:Q108"/>
    <mergeCell ref="C109:Q109"/>
    <mergeCell ref="A102:A104"/>
    <mergeCell ref="B102:B105"/>
    <mergeCell ref="C102:C105"/>
    <mergeCell ref="D102:E105"/>
    <mergeCell ref="F102:Q104"/>
    <mergeCell ref="F105:Q105"/>
    <mergeCell ref="F114:Q114"/>
    <mergeCell ref="D115:E115"/>
    <mergeCell ref="F115:Q115"/>
    <mergeCell ref="D117:E117"/>
    <mergeCell ref="F117:Q117"/>
    <mergeCell ref="D118:E118"/>
    <mergeCell ref="F118:Q118"/>
    <mergeCell ref="A110:A119"/>
    <mergeCell ref="D110:E110"/>
    <mergeCell ref="F110:Q110"/>
    <mergeCell ref="D111:E111"/>
    <mergeCell ref="F111:Q111"/>
    <mergeCell ref="D112:E112"/>
    <mergeCell ref="F112:Q112"/>
    <mergeCell ref="D113:E113"/>
    <mergeCell ref="F113:Q113"/>
    <mergeCell ref="D114:E114"/>
    <mergeCell ref="D119:E119"/>
    <mergeCell ref="F119:Q119"/>
    <mergeCell ref="D116:E116"/>
    <mergeCell ref="F116:Q116"/>
    <mergeCell ref="A120:A125"/>
    <mergeCell ref="D120:E120"/>
    <mergeCell ref="F120:Q120"/>
    <mergeCell ref="D121:E121"/>
    <mergeCell ref="F121:Q121"/>
    <mergeCell ref="D122:E122"/>
    <mergeCell ref="F122:Q122"/>
    <mergeCell ref="D123:E123"/>
    <mergeCell ref="F123:Q123"/>
    <mergeCell ref="D124:E124"/>
    <mergeCell ref="F124:Q124"/>
    <mergeCell ref="B125:Q125"/>
    <mergeCell ref="C127:C130"/>
    <mergeCell ref="D127:N127"/>
    <mergeCell ref="O127:Q127"/>
    <mergeCell ref="B133:B134"/>
    <mergeCell ref="C133:C134"/>
    <mergeCell ref="D133:F133"/>
    <mergeCell ref="G133:H133"/>
    <mergeCell ref="D128:E128"/>
    <mergeCell ref="F128:N128"/>
    <mergeCell ref="O128:Q128"/>
    <mergeCell ref="D129:E129"/>
    <mergeCell ref="F129:N129"/>
    <mergeCell ref="O129:Q129"/>
    <mergeCell ref="J136:K136"/>
    <mergeCell ref="M136:N136"/>
    <mergeCell ref="B137:Q137"/>
    <mergeCell ref="B138:Q138"/>
    <mergeCell ref="D8:K8"/>
    <mergeCell ref="D10:K10"/>
    <mergeCell ref="D12:K12"/>
    <mergeCell ref="D14:K14"/>
    <mergeCell ref="D16:K16"/>
    <mergeCell ref="I133:Q133"/>
    <mergeCell ref="D134:F134"/>
    <mergeCell ref="G134:J134"/>
    <mergeCell ref="K134:Q134"/>
    <mergeCell ref="J135:K135"/>
    <mergeCell ref="M135:N135"/>
    <mergeCell ref="D130:E130"/>
    <mergeCell ref="F130:N130"/>
    <mergeCell ref="O130:Q130"/>
    <mergeCell ref="A131:Q131"/>
    <mergeCell ref="A132:A134"/>
    <mergeCell ref="B132:R132"/>
    <mergeCell ref="A126:A129"/>
    <mergeCell ref="B126:R126"/>
    <mergeCell ref="B127:B130"/>
    <mergeCell ref="G45:J45"/>
    <mergeCell ref="G66:Q66"/>
    <mergeCell ref="G48:J48"/>
    <mergeCell ref="G50:J50"/>
    <mergeCell ref="G52:J52"/>
    <mergeCell ref="G54:J54"/>
    <mergeCell ref="B60:D60"/>
    <mergeCell ref="D80:E80"/>
    <mergeCell ref="F80:Q80"/>
    <mergeCell ref="D65:E65"/>
    <mergeCell ref="D81:E81"/>
    <mergeCell ref="F81:Q81"/>
    <mergeCell ref="D59:K59"/>
    <mergeCell ref="D55:K55"/>
    <mergeCell ref="D57:K57"/>
    <mergeCell ref="D70:Q70"/>
    <mergeCell ref="B71:Q71"/>
    <mergeCell ref="G56:J56"/>
    <mergeCell ref="C72:Q72"/>
    <mergeCell ref="B73:Q73"/>
    <mergeCell ref="B61:Q61"/>
    <mergeCell ref="B62:Q62"/>
    <mergeCell ref="B63:B69"/>
    <mergeCell ref="D63:R63"/>
    <mergeCell ref="D64:E64"/>
    <mergeCell ref="G64:Q64"/>
    <mergeCell ref="G7:J7"/>
    <mergeCell ref="G9:J9"/>
    <mergeCell ref="G11:J11"/>
    <mergeCell ref="G13:J13"/>
    <mergeCell ref="G15:J15"/>
    <mergeCell ref="G17:J17"/>
    <mergeCell ref="C69:E69"/>
    <mergeCell ref="G25:J25"/>
    <mergeCell ref="G27:J27"/>
    <mergeCell ref="G29:J29"/>
    <mergeCell ref="G33:J33"/>
    <mergeCell ref="G35:J35"/>
    <mergeCell ref="G31:J31"/>
    <mergeCell ref="G65:Q65"/>
    <mergeCell ref="D26:K26"/>
    <mergeCell ref="D28:K28"/>
    <mergeCell ref="D30:K30"/>
    <mergeCell ref="D67:E67"/>
    <mergeCell ref="G67:Q67"/>
    <mergeCell ref="G37:J37"/>
    <mergeCell ref="G39:J39"/>
    <mergeCell ref="G41:J41"/>
    <mergeCell ref="G58:J58"/>
    <mergeCell ref="D66:E66"/>
  </mergeCells>
  <pageMargins left="0.5" right="0.5" top="0.5" bottom="0.5" header="0.5" footer="0.5"/>
  <pageSetup scale="34" orientation="portrait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8"/>
  <sheetViews>
    <sheetView topLeftCell="B17" zoomScaleNormal="100" workbookViewId="0">
      <selection activeCell="C17" sqref="A17:XFD46"/>
    </sheetView>
  </sheetViews>
  <sheetFormatPr defaultColWidth="9.109375" defaultRowHeight="13.2" x14ac:dyDescent="0.25"/>
  <cols>
    <col min="1" max="1" width="20.77734375" style="179" customWidth="1"/>
    <col min="2" max="2" width="36.44140625" style="175" customWidth="1"/>
    <col min="3" max="3" width="16.44140625" style="175" customWidth="1"/>
    <col min="4" max="4" width="3.44140625" style="180" customWidth="1"/>
    <col min="5" max="5" width="5" style="175" customWidth="1"/>
    <col min="6" max="6" width="6.33203125" style="175" customWidth="1"/>
    <col min="7" max="7" width="6" style="175" customWidth="1"/>
    <col min="8" max="8" width="9.109375" style="175" customWidth="1"/>
    <col min="9" max="9" width="9.109375" style="175"/>
    <col min="10" max="10" width="6.77734375" style="175" customWidth="1"/>
    <col min="11" max="11" width="14.109375" style="175" customWidth="1"/>
    <col min="12" max="12" width="9.109375" style="175" customWidth="1"/>
    <col min="13" max="13" width="8" style="175" customWidth="1"/>
    <col min="14" max="14" width="11.109375" style="175" bestFit="1" customWidth="1"/>
    <col min="15" max="16" width="12.44140625" style="175" customWidth="1"/>
    <col min="17" max="17" width="13.77734375" style="175" customWidth="1"/>
    <col min="18" max="18" width="15.44140625" style="175" customWidth="1"/>
    <col min="19" max="16384" width="9.109375" style="175"/>
  </cols>
  <sheetData>
    <row r="1" spans="1:18" s="173" customFormat="1" ht="19.95" customHeight="1" thickBot="1" x14ac:dyDescent="0.35">
      <c r="A1" s="570" t="s">
        <v>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2"/>
    </row>
    <row r="2" spans="1:18" s="173" customFormat="1" ht="19.95" customHeight="1" thickBot="1" x14ac:dyDescent="0.35">
      <c r="A2" s="573" t="s">
        <v>10</v>
      </c>
      <c r="B2" s="574"/>
      <c r="C2" s="605">
        <f>'Project Budget Overview'!D4</f>
        <v>0</v>
      </c>
      <c r="D2" s="606"/>
      <c r="E2" s="606"/>
      <c r="F2" s="606"/>
      <c r="G2" s="606"/>
      <c r="H2" s="606"/>
      <c r="I2" s="607"/>
      <c r="J2" s="68"/>
      <c r="K2" s="133" t="s">
        <v>11</v>
      </c>
      <c r="L2" s="605">
        <f>'Project Budget Overview'!D6</f>
        <v>0</v>
      </c>
      <c r="M2" s="606"/>
      <c r="N2" s="606"/>
      <c r="O2" s="606"/>
      <c r="P2" s="606"/>
      <c r="Q2" s="606"/>
      <c r="R2" s="607"/>
    </row>
    <row r="3" spans="1:18" s="173" customFormat="1" ht="19.95" customHeight="1" thickBot="1" x14ac:dyDescent="0.35">
      <c r="A3" s="573" t="s">
        <v>131</v>
      </c>
      <c r="B3" s="574"/>
      <c r="C3" s="576">
        <f>'Project Budget Overview'!D16</f>
        <v>0</v>
      </c>
      <c r="D3" s="577"/>
      <c r="E3" s="577"/>
      <c r="F3" s="578"/>
      <c r="G3" s="579" t="s">
        <v>140</v>
      </c>
      <c r="H3" s="580"/>
      <c r="I3" s="580"/>
      <c r="J3" s="580"/>
      <c r="K3" s="581"/>
      <c r="L3" s="582">
        <f>'Project Budget Overview'!E16</f>
        <v>0</v>
      </c>
      <c r="M3" s="583"/>
      <c r="N3" s="584"/>
      <c r="O3" s="573" t="s">
        <v>26</v>
      </c>
      <c r="P3" s="574"/>
      <c r="Q3" s="574"/>
      <c r="R3" s="139">
        <v>2</v>
      </c>
    </row>
    <row r="4" spans="1:18" s="174" customFormat="1" ht="39.75" customHeight="1" thickBot="1" x14ac:dyDescent="0.3">
      <c r="A4" s="71" t="s">
        <v>63</v>
      </c>
      <c r="B4" s="71" t="s">
        <v>64</v>
      </c>
      <c r="C4" s="32" t="s">
        <v>242</v>
      </c>
      <c r="D4" s="396" t="s">
        <v>23</v>
      </c>
      <c r="E4" s="398"/>
      <c r="F4" s="398"/>
      <c r="G4" s="397"/>
      <c r="H4" s="397"/>
      <c r="I4" s="397"/>
      <c r="J4" s="399"/>
      <c r="K4" s="32" t="s">
        <v>20</v>
      </c>
      <c r="L4" s="72" t="s">
        <v>128</v>
      </c>
      <c r="M4" s="72" t="s">
        <v>21</v>
      </c>
      <c r="N4" s="72" t="s">
        <v>19</v>
      </c>
      <c r="O4" s="73" t="s">
        <v>14</v>
      </c>
      <c r="P4" s="73" t="s">
        <v>15</v>
      </c>
      <c r="Q4" s="32" t="s">
        <v>13</v>
      </c>
      <c r="R4" s="73" t="s">
        <v>12</v>
      </c>
    </row>
    <row r="5" spans="1:18" s="174" customFormat="1" ht="15.75" customHeight="1" thickBot="1" x14ac:dyDescent="0.3">
      <c r="A5" s="227"/>
      <c r="B5" s="228"/>
      <c r="C5" s="229"/>
      <c r="D5" s="224"/>
      <c r="E5" s="586" t="s">
        <v>254</v>
      </c>
      <c r="F5" s="586"/>
      <c r="G5" s="58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9"/>
    </row>
    <row r="6" spans="1:18" ht="24.75" customHeight="1" thickBot="1" x14ac:dyDescent="0.3">
      <c r="A6" s="35"/>
      <c r="B6" s="36"/>
      <c r="C6" s="15" t="s">
        <v>129</v>
      </c>
      <c r="D6" s="226"/>
      <c r="E6" s="234" t="s">
        <v>253</v>
      </c>
      <c r="F6" s="234" t="s">
        <v>252</v>
      </c>
      <c r="G6" s="585" t="s">
        <v>274</v>
      </c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8"/>
    </row>
    <row r="7" spans="1:18" ht="22.95" customHeight="1" thickBot="1" x14ac:dyDescent="0.3">
      <c r="A7" s="480" t="s">
        <v>228</v>
      </c>
      <c r="B7" s="558" t="s">
        <v>70</v>
      </c>
      <c r="C7" s="217" t="s">
        <v>201</v>
      </c>
      <c r="D7" s="160" t="s">
        <v>0</v>
      </c>
      <c r="E7" s="247">
        <v>0</v>
      </c>
      <c r="F7" s="242">
        <v>0</v>
      </c>
      <c r="G7" s="362">
        <f>'Project Budget Overview'!B24</f>
        <v>0</v>
      </c>
      <c r="H7" s="363"/>
      <c r="I7" s="363"/>
      <c r="J7" s="364"/>
      <c r="K7" s="172">
        <f>'Proposal Budget Year 1'!K7 * 1.03</f>
        <v>0</v>
      </c>
      <c r="L7" s="181"/>
      <c r="M7" s="182"/>
      <c r="N7" s="181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2.95" customHeight="1" thickBot="1" x14ac:dyDescent="0.3">
      <c r="A8" s="481"/>
      <c r="B8" s="559"/>
      <c r="C8" s="218" t="s">
        <v>24</v>
      </c>
      <c r="D8" s="368" t="s">
        <v>233</v>
      </c>
      <c r="E8" s="369"/>
      <c r="F8" s="369"/>
      <c r="G8" s="370"/>
      <c r="H8" s="370"/>
      <c r="I8" s="370"/>
      <c r="J8" s="370"/>
      <c r="K8" s="370"/>
      <c r="L8" s="183">
        <f>L7*12</f>
        <v>0</v>
      </c>
      <c r="M8" s="184">
        <f>M7*9</f>
        <v>0</v>
      </c>
      <c r="N8" s="185">
        <f>N7*3</f>
        <v>0</v>
      </c>
      <c r="O8" s="11">
        <f>O7*0.3866</f>
        <v>0</v>
      </c>
      <c r="P8" s="11">
        <f>P7*0.3866</f>
        <v>0</v>
      </c>
      <c r="Q8" s="11">
        <f>Q7*0.3866</f>
        <v>0</v>
      </c>
      <c r="R8" s="12">
        <f t="shared" si="0"/>
        <v>0</v>
      </c>
    </row>
    <row r="9" spans="1:18" ht="22.95" customHeight="1" thickBot="1" x14ac:dyDescent="0.3">
      <c r="A9" s="481"/>
      <c r="B9" s="559"/>
      <c r="C9" s="217" t="s">
        <v>201</v>
      </c>
      <c r="D9" s="160" t="s">
        <v>1</v>
      </c>
      <c r="E9" s="247">
        <v>0</v>
      </c>
      <c r="F9" s="242">
        <v>0</v>
      </c>
      <c r="G9" s="363">
        <f>'Project Budget Overview'!B25</f>
        <v>0</v>
      </c>
      <c r="H9" s="363"/>
      <c r="I9" s="363"/>
      <c r="J9" s="364"/>
      <c r="K9" s="172">
        <f>'Proposal Budget Year 1'!K9 * 1.03</f>
        <v>0</v>
      </c>
      <c r="L9" s="181"/>
      <c r="M9" s="182"/>
      <c r="N9" s="181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2.95" customHeight="1" thickBot="1" x14ac:dyDescent="0.3">
      <c r="A10" s="481"/>
      <c r="B10" s="559"/>
      <c r="C10" s="218" t="s">
        <v>24</v>
      </c>
      <c r="D10" s="368" t="s">
        <v>233</v>
      </c>
      <c r="E10" s="369"/>
      <c r="F10" s="369"/>
      <c r="G10" s="370"/>
      <c r="H10" s="370"/>
      <c r="I10" s="370"/>
      <c r="J10" s="370"/>
      <c r="K10" s="370"/>
      <c r="L10" s="183">
        <f>L9*12</f>
        <v>0</v>
      </c>
      <c r="M10" s="184">
        <f>M9*9</f>
        <v>0</v>
      </c>
      <c r="N10" s="185">
        <f>N9*3</f>
        <v>0</v>
      </c>
      <c r="O10" s="11">
        <f>O9*0.3866</f>
        <v>0</v>
      </c>
      <c r="P10" s="11">
        <f>P9*0.3866</f>
        <v>0</v>
      </c>
      <c r="Q10" s="11">
        <f>Q9*0.3866</f>
        <v>0</v>
      </c>
      <c r="R10" s="13">
        <f t="shared" si="0"/>
        <v>0</v>
      </c>
    </row>
    <row r="11" spans="1:18" ht="22.95" customHeight="1" thickBot="1" x14ac:dyDescent="0.3">
      <c r="A11" s="481"/>
      <c r="B11" s="559"/>
      <c r="C11" s="217" t="s">
        <v>201</v>
      </c>
      <c r="D11" s="160" t="s">
        <v>2</v>
      </c>
      <c r="E11" s="247">
        <v>0</v>
      </c>
      <c r="F11" s="242">
        <v>0</v>
      </c>
      <c r="G11" s="362">
        <f>'Project Budget Overview'!B26</f>
        <v>0</v>
      </c>
      <c r="H11" s="363"/>
      <c r="I11" s="363"/>
      <c r="J11" s="364"/>
      <c r="K11" s="172">
        <f>'Proposal Budget Year 1'!K11 * 1.03</f>
        <v>0</v>
      </c>
      <c r="L11" s="181"/>
      <c r="M11" s="182"/>
      <c r="N11" s="181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2.95" customHeight="1" thickBot="1" x14ac:dyDescent="0.3">
      <c r="A12" s="481"/>
      <c r="B12" s="559"/>
      <c r="C12" s="218" t="s">
        <v>24</v>
      </c>
      <c r="D12" s="368" t="s">
        <v>233</v>
      </c>
      <c r="E12" s="369"/>
      <c r="F12" s="369"/>
      <c r="G12" s="370"/>
      <c r="H12" s="370"/>
      <c r="I12" s="370"/>
      <c r="J12" s="370"/>
      <c r="K12" s="370"/>
      <c r="L12" s="183">
        <f>L11*12</f>
        <v>0</v>
      </c>
      <c r="M12" s="184">
        <f>M11*9</f>
        <v>0</v>
      </c>
      <c r="N12" s="185">
        <f>N11*3</f>
        <v>0</v>
      </c>
      <c r="O12" s="11">
        <f>O11*0.3866</f>
        <v>0</v>
      </c>
      <c r="P12" s="11">
        <f>P11*0.3866</f>
        <v>0</v>
      </c>
      <c r="Q12" s="11">
        <f>Q11*0.3866</f>
        <v>0</v>
      </c>
      <c r="R12" s="13">
        <f t="shared" si="0"/>
        <v>0</v>
      </c>
    </row>
    <row r="13" spans="1:18" ht="22.95" customHeight="1" thickBot="1" x14ac:dyDescent="0.3">
      <c r="A13" s="481"/>
      <c r="B13" s="559"/>
      <c r="C13" s="217" t="s">
        <v>201</v>
      </c>
      <c r="D13" s="160" t="s">
        <v>3</v>
      </c>
      <c r="E13" s="247">
        <v>0</v>
      </c>
      <c r="F13" s="242">
        <v>0</v>
      </c>
      <c r="G13" s="363">
        <f>'Project Budget Overview'!B27</f>
        <v>0</v>
      </c>
      <c r="H13" s="363"/>
      <c r="I13" s="363"/>
      <c r="J13" s="364"/>
      <c r="K13" s="172">
        <f>'Proposal Budget Year 1'!K13 * 1.03</f>
        <v>0</v>
      </c>
      <c r="L13" s="181"/>
      <c r="M13" s="182"/>
      <c r="N13" s="181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2.95" customHeight="1" thickBot="1" x14ac:dyDescent="0.3">
      <c r="A14" s="481"/>
      <c r="B14" s="559"/>
      <c r="C14" s="218" t="s">
        <v>24</v>
      </c>
      <c r="D14" s="368" t="s">
        <v>233</v>
      </c>
      <c r="E14" s="369"/>
      <c r="F14" s="369"/>
      <c r="G14" s="370"/>
      <c r="H14" s="370"/>
      <c r="I14" s="370"/>
      <c r="J14" s="370"/>
      <c r="K14" s="370"/>
      <c r="L14" s="183">
        <f>L13*12</f>
        <v>0</v>
      </c>
      <c r="M14" s="184">
        <f>M13*9</f>
        <v>0</v>
      </c>
      <c r="N14" s="185">
        <f>N13*3</f>
        <v>0</v>
      </c>
      <c r="O14" s="11">
        <f>O13*0.3866</f>
        <v>0</v>
      </c>
      <c r="P14" s="11">
        <f>P13*0.3866</f>
        <v>0</v>
      </c>
      <c r="Q14" s="11">
        <f>Q13*0.3866</f>
        <v>0</v>
      </c>
      <c r="R14" s="13">
        <f t="shared" si="0"/>
        <v>0</v>
      </c>
    </row>
    <row r="15" spans="1:18" ht="22.95" customHeight="1" thickBot="1" x14ac:dyDescent="0.3">
      <c r="A15" s="481"/>
      <c r="B15" s="559"/>
      <c r="C15" s="217" t="s">
        <v>201</v>
      </c>
      <c r="D15" s="160" t="s">
        <v>4</v>
      </c>
      <c r="E15" s="247">
        <v>0</v>
      </c>
      <c r="F15" s="247">
        <v>0</v>
      </c>
      <c r="G15" s="363">
        <f>'Project Budget Overview'!B28</f>
        <v>0</v>
      </c>
      <c r="H15" s="363"/>
      <c r="I15" s="363"/>
      <c r="J15" s="363"/>
      <c r="K15" s="172">
        <f>'Proposal Budget Year 1'!K15 * 1.03</f>
        <v>0</v>
      </c>
      <c r="L15" s="181"/>
      <c r="M15" s="182"/>
      <c r="N15" s="181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ref="R15" si="1">SUM(O15:Q15)</f>
        <v>0</v>
      </c>
    </row>
    <row r="16" spans="1:18" ht="22.95" customHeight="1" thickBot="1" x14ac:dyDescent="0.3">
      <c r="A16" s="481"/>
      <c r="B16" s="559"/>
      <c r="C16" s="218" t="s">
        <v>24</v>
      </c>
      <c r="D16" s="368" t="s">
        <v>233</v>
      </c>
      <c r="E16" s="369"/>
      <c r="F16" s="369"/>
      <c r="G16" s="370"/>
      <c r="H16" s="370"/>
      <c r="I16" s="370"/>
      <c r="J16" s="370"/>
      <c r="K16" s="370"/>
      <c r="L16" s="183">
        <f>L15*12</f>
        <v>0</v>
      </c>
      <c r="M16" s="184">
        <f>M15*9</f>
        <v>0</v>
      </c>
      <c r="N16" s="185">
        <f>N15*3</f>
        <v>0</v>
      </c>
      <c r="O16" s="11">
        <f>O15*0.3866</f>
        <v>0</v>
      </c>
      <c r="P16" s="11">
        <f>P15*0.3866</f>
        <v>0</v>
      </c>
      <c r="Q16" s="11">
        <f>Q15*0.3866</f>
        <v>0</v>
      </c>
      <c r="R16" s="13">
        <f t="shared" si="0"/>
        <v>0</v>
      </c>
    </row>
    <row r="17" spans="1:18" ht="22.95" customHeight="1" thickBot="1" x14ac:dyDescent="0.3">
      <c r="A17" s="481"/>
      <c r="B17" s="559"/>
      <c r="C17" s="217" t="s">
        <v>201</v>
      </c>
      <c r="D17" s="160" t="s">
        <v>5</v>
      </c>
      <c r="E17" s="247">
        <v>0</v>
      </c>
      <c r="F17" s="242">
        <v>0</v>
      </c>
      <c r="G17" s="362">
        <f>'Project Budget Overview'!B29</f>
        <v>0</v>
      </c>
      <c r="H17" s="363"/>
      <c r="I17" s="363"/>
      <c r="J17" s="364"/>
      <c r="K17" s="172">
        <f>'Proposal Budget Year 1'!K17 * 1.03</f>
        <v>0</v>
      </c>
      <c r="L17" s="181"/>
      <c r="M17" s="182"/>
      <c r="N17" s="181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2.95" customHeight="1" thickBot="1" x14ac:dyDescent="0.3">
      <c r="A18" s="481"/>
      <c r="B18" s="559"/>
      <c r="C18" s="218" t="s">
        <v>24</v>
      </c>
      <c r="D18" s="368" t="s">
        <v>233</v>
      </c>
      <c r="E18" s="369"/>
      <c r="F18" s="369"/>
      <c r="G18" s="370"/>
      <c r="H18" s="370"/>
      <c r="I18" s="370"/>
      <c r="J18" s="370"/>
      <c r="K18" s="370"/>
      <c r="L18" s="183">
        <f>L17*12</f>
        <v>0</v>
      </c>
      <c r="M18" s="184">
        <f>M17*9</f>
        <v>0</v>
      </c>
      <c r="N18" s="185">
        <f>N17*3</f>
        <v>0</v>
      </c>
      <c r="O18" s="11">
        <f>O17*0.3866</f>
        <v>0</v>
      </c>
      <c r="P18" s="11">
        <f>P17*0.3866</f>
        <v>0</v>
      </c>
      <c r="Q18" s="11">
        <f>Q17*0.3866</f>
        <v>0</v>
      </c>
      <c r="R18" s="13">
        <f t="shared" si="0"/>
        <v>0</v>
      </c>
    </row>
    <row r="19" spans="1:18" ht="22.95" customHeight="1" thickBot="1" x14ac:dyDescent="0.3">
      <c r="A19" s="481"/>
      <c r="B19" s="559"/>
      <c r="C19" s="217" t="s">
        <v>201</v>
      </c>
      <c r="D19" s="160" t="s">
        <v>214</v>
      </c>
      <c r="E19" s="247">
        <v>0</v>
      </c>
      <c r="F19" s="242">
        <v>0</v>
      </c>
      <c r="G19" s="362">
        <f>'Project Budget Overview'!B30</f>
        <v>0</v>
      </c>
      <c r="H19" s="363"/>
      <c r="I19" s="363"/>
      <c r="J19" s="364"/>
      <c r="K19" s="172">
        <f>'Proposal Budget Year 1'!K19 * 1.03</f>
        <v>0</v>
      </c>
      <c r="L19" s="181"/>
      <c r="M19" s="182"/>
      <c r="N19" s="181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2.95" customHeight="1" thickBot="1" x14ac:dyDescent="0.3">
      <c r="A20" s="481"/>
      <c r="B20" s="559"/>
      <c r="C20" s="218" t="s">
        <v>24</v>
      </c>
      <c r="D20" s="368" t="s">
        <v>233</v>
      </c>
      <c r="E20" s="369"/>
      <c r="F20" s="369"/>
      <c r="G20" s="370"/>
      <c r="H20" s="370"/>
      <c r="I20" s="370"/>
      <c r="J20" s="370"/>
      <c r="K20" s="370"/>
      <c r="L20" s="183">
        <f>L19*12</f>
        <v>0</v>
      </c>
      <c r="M20" s="184">
        <f>M19*9</f>
        <v>0</v>
      </c>
      <c r="N20" s="185">
        <f>N19*3</f>
        <v>0</v>
      </c>
      <c r="O20" s="11">
        <f>O19*0.3866</f>
        <v>0</v>
      </c>
      <c r="P20" s="11">
        <f>P19*0.3866</f>
        <v>0</v>
      </c>
      <c r="Q20" s="11">
        <f>Q19*0.3866</f>
        <v>0</v>
      </c>
      <c r="R20" s="13">
        <f t="shared" si="0"/>
        <v>0</v>
      </c>
    </row>
    <row r="21" spans="1:18" ht="22.95" customHeight="1" thickBot="1" x14ac:dyDescent="0.3">
      <c r="A21" s="481"/>
      <c r="B21" s="559"/>
      <c r="C21" s="217" t="s">
        <v>201</v>
      </c>
      <c r="D21" s="160" t="s">
        <v>215</v>
      </c>
      <c r="E21" s="247">
        <v>0</v>
      </c>
      <c r="F21" s="242">
        <v>0</v>
      </c>
      <c r="G21" s="362">
        <f>'Project Budget Overview'!B31</f>
        <v>0</v>
      </c>
      <c r="H21" s="363"/>
      <c r="I21" s="363"/>
      <c r="J21" s="364"/>
      <c r="K21" s="172">
        <f>'Proposal Budget Year 1'!K21 * 1.03</f>
        <v>0</v>
      </c>
      <c r="L21" s="181"/>
      <c r="M21" s="182"/>
      <c r="N21" s="181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2.95" customHeight="1" thickBot="1" x14ac:dyDescent="0.3">
      <c r="A22" s="481"/>
      <c r="B22" s="559"/>
      <c r="C22" s="218" t="s">
        <v>24</v>
      </c>
      <c r="D22" s="368" t="s">
        <v>233</v>
      </c>
      <c r="E22" s="369"/>
      <c r="F22" s="369"/>
      <c r="G22" s="370"/>
      <c r="H22" s="370"/>
      <c r="I22" s="370"/>
      <c r="J22" s="370"/>
      <c r="K22" s="370"/>
      <c r="L22" s="183">
        <f>L21*12</f>
        <v>0</v>
      </c>
      <c r="M22" s="184">
        <f>M21*9</f>
        <v>0</v>
      </c>
      <c r="N22" s="185">
        <f>N21*3</f>
        <v>0</v>
      </c>
      <c r="O22" s="11">
        <f>O21*0.3866</f>
        <v>0</v>
      </c>
      <c r="P22" s="11">
        <f>P21*0.3866</f>
        <v>0</v>
      </c>
      <c r="Q22" s="11">
        <f>Q21*0.3866</f>
        <v>0</v>
      </c>
      <c r="R22" s="13">
        <f t="shared" si="0"/>
        <v>0</v>
      </c>
    </row>
    <row r="23" spans="1:18" ht="22.95" customHeight="1" thickBot="1" x14ac:dyDescent="0.3">
      <c r="A23" s="481"/>
      <c r="B23" s="559"/>
      <c r="C23" s="217" t="s">
        <v>201</v>
      </c>
      <c r="D23" s="160" t="s">
        <v>216</v>
      </c>
      <c r="E23" s="247">
        <v>0</v>
      </c>
      <c r="F23" s="242">
        <v>0</v>
      </c>
      <c r="G23" s="362">
        <f>'Project Budget Overview'!B32</f>
        <v>0</v>
      </c>
      <c r="H23" s="363"/>
      <c r="I23" s="363"/>
      <c r="J23" s="364"/>
      <c r="K23" s="172">
        <f>'Proposal Budget Year 1'!K23 * 1.03</f>
        <v>0</v>
      </c>
      <c r="L23" s="181"/>
      <c r="M23" s="182"/>
      <c r="N23" s="181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2.95" customHeight="1" thickBot="1" x14ac:dyDescent="0.3">
      <c r="A24" s="481"/>
      <c r="B24" s="559"/>
      <c r="C24" s="218" t="s">
        <v>24</v>
      </c>
      <c r="D24" s="368" t="s">
        <v>233</v>
      </c>
      <c r="E24" s="369"/>
      <c r="F24" s="369"/>
      <c r="G24" s="370"/>
      <c r="H24" s="370"/>
      <c r="I24" s="370"/>
      <c r="J24" s="370"/>
      <c r="K24" s="370"/>
      <c r="L24" s="183">
        <f>L23*12</f>
        <v>0</v>
      </c>
      <c r="M24" s="184">
        <f>M23*9</f>
        <v>0</v>
      </c>
      <c r="N24" s="185">
        <f>N23*3</f>
        <v>0</v>
      </c>
      <c r="O24" s="11">
        <f>O23*0.3866</f>
        <v>0</v>
      </c>
      <c r="P24" s="11">
        <f>P23*0.3866</f>
        <v>0</v>
      </c>
      <c r="Q24" s="11">
        <f>Q23*0.3866</f>
        <v>0</v>
      </c>
      <c r="R24" s="13">
        <f t="shared" si="0"/>
        <v>0</v>
      </c>
    </row>
    <row r="25" spans="1:18" ht="22.95" customHeight="1" thickBot="1" x14ac:dyDescent="0.3">
      <c r="A25" s="481"/>
      <c r="B25" s="559"/>
      <c r="C25" s="217" t="s">
        <v>201</v>
      </c>
      <c r="D25" s="160" t="s">
        <v>217</v>
      </c>
      <c r="E25" s="247">
        <v>0</v>
      </c>
      <c r="F25" s="242">
        <v>0</v>
      </c>
      <c r="G25" s="362">
        <f>'Project Budget Overview'!B33</f>
        <v>0</v>
      </c>
      <c r="H25" s="363"/>
      <c r="I25" s="363"/>
      <c r="J25" s="364"/>
      <c r="K25" s="172">
        <f>'Proposal Budget Year 1'!K25 * 1.03</f>
        <v>0</v>
      </c>
      <c r="L25" s="181"/>
      <c r="M25" s="182"/>
      <c r="N25" s="181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2.95" customHeight="1" thickBot="1" x14ac:dyDescent="0.3">
      <c r="A26" s="481"/>
      <c r="B26" s="559"/>
      <c r="C26" s="218" t="s">
        <v>24</v>
      </c>
      <c r="D26" s="368" t="s">
        <v>233</v>
      </c>
      <c r="E26" s="369"/>
      <c r="F26" s="369"/>
      <c r="G26" s="370"/>
      <c r="H26" s="370"/>
      <c r="I26" s="370"/>
      <c r="J26" s="370"/>
      <c r="K26" s="370"/>
      <c r="L26" s="183">
        <f>L25*12</f>
        <v>0</v>
      </c>
      <c r="M26" s="184">
        <f>M25*9</f>
        <v>0</v>
      </c>
      <c r="N26" s="185">
        <f>N25*3</f>
        <v>0</v>
      </c>
      <c r="O26" s="11">
        <f>O25*0.3866</f>
        <v>0</v>
      </c>
      <c r="P26" s="11">
        <f>P25*0.3866</f>
        <v>0</v>
      </c>
      <c r="Q26" s="11">
        <f>Q25*0.3866</f>
        <v>0</v>
      </c>
      <c r="R26" s="13">
        <f t="shared" si="0"/>
        <v>0</v>
      </c>
    </row>
    <row r="27" spans="1:18" ht="22.95" customHeight="1" thickBot="1" x14ac:dyDescent="0.3">
      <c r="A27" s="481"/>
      <c r="B27" s="559"/>
      <c r="C27" s="217" t="s">
        <v>201</v>
      </c>
      <c r="D27" s="160" t="s">
        <v>218</v>
      </c>
      <c r="E27" s="247">
        <v>0</v>
      </c>
      <c r="F27" s="242">
        <v>0</v>
      </c>
      <c r="G27" s="362">
        <f>'Project Budget Overview'!B34</f>
        <v>0</v>
      </c>
      <c r="H27" s="363"/>
      <c r="I27" s="363"/>
      <c r="J27" s="364"/>
      <c r="K27" s="172">
        <f>'Proposal Budget Year 1'!K27 * 1.03</f>
        <v>0</v>
      </c>
      <c r="L27" s="181"/>
      <c r="M27" s="182"/>
      <c r="N27" s="181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2.95" customHeight="1" thickBot="1" x14ac:dyDescent="0.3">
      <c r="A28" s="481"/>
      <c r="B28" s="559"/>
      <c r="C28" s="218" t="s">
        <v>24</v>
      </c>
      <c r="D28" s="368" t="s">
        <v>233</v>
      </c>
      <c r="E28" s="369"/>
      <c r="F28" s="369"/>
      <c r="G28" s="370"/>
      <c r="H28" s="370"/>
      <c r="I28" s="370"/>
      <c r="J28" s="370"/>
      <c r="K28" s="370"/>
      <c r="L28" s="183">
        <f>L27*12</f>
        <v>0</v>
      </c>
      <c r="M28" s="184">
        <f>M27*9</f>
        <v>0</v>
      </c>
      <c r="N28" s="185">
        <f>N27*3</f>
        <v>0</v>
      </c>
      <c r="O28" s="11">
        <f>O27*0.3866</f>
        <v>0</v>
      </c>
      <c r="P28" s="11">
        <f>P27*0.3866</f>
        <v>0</v>
      </c>
      <c r="Q28" s="11">
        <f>Q27*0.3866</f>
        <v>0</v>
      </c>
      <c r="R28" s="13">
        <f t="shared" si="0"/>
        <v>0</v>
      </c>
    </row>
    <row r="29" spans="1:18" ht="22.95" customHeight="1" thickBot="1" x14ac:dyDescent="0.3">
      <c r="A29" s="481"/>
      <c r="B29" s="559"/>
      <c r="C29" s="217" t="s">
        <v>201</v>
      </c>
      <c r="D29" s="160" t="s">
        <v>219</v>
      </c>
      <c r="E29" s="247">
        <v>0</v>
      </c>
      <c r="F29" s="242">
        <v>0</v>
      </c>
      <c r="G29" s="362">
        <f>'Project Budget Overview'!B35</f>
        <v>0</v>
      </c>
      <c r="H29" s="363"/>
      <c r="I29" s="363"/>
      <c r="J29" s="364"/>
      <c r="K29" s="172">
        <f>'Proposal Budget Year 1'!K29 * 1.03</f>
        <v>0</v>
      </c>
      <c r="L29" s="181"/>
      <c r="M29" s="182"/>
      <c r="N29" s="181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2.95" customHeight="1" thickBot="1" x14ac:dyDescent="0.3">
      <c r="A30" s="481"/>
      <c r="B30" s="559"/>
      <c r="C30" s="218" t="s">
        <v>24</v>
      </c>
      <c r="D30" s="368" t="s">
        <v>233</v>
      </c>
      <c r="E30" s="369"/>
      <c r="F30" s="369"/>
      <c r="G30" s="370"/>
      <c r="H30" s="370"/>
      <c r="I30" s="370"/>
      <c r="J30" s="370"/>
      <c r="K30" s="370"/>
      <c r="L30" s="183">
        <f>L29*12</f>
        <v>0</v>
      </c>
      <c r="M30" s="184">
        <f>M29*9</f>
        <v>0</v>
      </c>
      <c r="N30" s="185">
        <f>N29*3</f>
        <v>0</v>
      </c>
      <c r="O30" s="11">
        <f>O29*0.3866</f>
        <v>0</v>
      </c>
      <c r="P30" s="11">
        <f>P29*0.3866</f>
        <v>0</v>
      </c>
      <c r="Q30" s="11">
        <f>Q29*0.3866</f>
        <v>0</v>
      </c>
      <c r="R30" s="13">
        <f t="shared" si="0"/>
        <v>0</v>
      </c>
    </row>
    <row r="31" spans="1:18" ht="22.95" customHeight="1" thickBot="1" x14ac:dyDescent="0.3">
      <c r="A31" s="481"/>
      <c r="B31" s="559"/>
      <c r="C31" s="217" t="s">
        <v>201</v>
      </c>
      <c r="D31" s="160" t="s">
        <v>220</v>
      </c>
      <c r="E31" s="247">
        <v>0</v>
      </c>
      <c r="F31" s="242">
        <v>0</v>
      </c>
      <c r="G31" s="363">
        <f>'Project Budget Overview'!B36</f>
        <v>0</v>
      </c>
      <c r="H31" s="363"/>
      <c r="I31" s="363"/>
      <c r="J31" s="364"/>
      <c r="K31" s="172">
        <f>'Proposal Budget Year 1'!K31 * 1.03</f>
        <v>0</v>
      </c>
      <c r="L31" s="181"/>
      <c r="M31" s="182"/>
      <c r="N31" s="181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2.95" customHeight="1" thickBot="1" x14ac:dyDescent="0.3">
      <c r="A32" s="481"/>
      <c r="B32" s="559"/>
      <c r="C32" s="218" t="s">
        <v>24</v>
      </c>
      <c r="D32" s="368" t="s">
        <v>233</v>
      </c>
      <c r="E32" s="369"/>
      <c r="F32" s="369"/>
      <c r="G32" s="370"/>
      <c r="H32" s="370"/>
      <c r="I32" s="370"/>
      <c r="J32" s="370"/>
      <c r="K32" s="370"/>
      <c r="L32" s="183">
        <f>L31*12</f>
        <v>0</v>
      </c>
      <c r="M32" s="184">
        <f>M31*9</f>
        <v>0</v>
      </c>
      <c r="N32" s="185">
        <f>N31*3</f>
        <v>0</v>
      </c>
      <c r="O32" s="11">
        <f>O31*0.3866</f>
        <v>0</v>
      </c>
      <c r="P32" s="11">
        <f>P31*0.3866</f>
        <v>0</v>
      </c>
      <c r="Q32" s="11">
        <f>Q31*0.3866</f>
        <v>0</v>
      </c>
      <c r="R32" s="13">
        <f t="shared" si="0"/>
        <v>0</v>
      </c>
    </row>
    <row r="33" spans="1:18" ht="22.95" customHeight="1" thickBot="1" x14ac:dyDescent="0.3">
      <c r="A33" s="481"/>
      <c r="B33" s="559"/>
      <c r="C33" s="217" t="s">
        <v>201</v>
      </c>
      <c r="D33" s="160" t="s">
        <v>221</v>
      </c>
      <c r="E33" s="247">
        <v>0</v>
      </c>
      <c r="F33" s="242">
        <v>0</v>
      </c>
      <c r="G33" s="363">
        <f>'Project Budget Overview'!B37</f>
        <v>0</v>
      </c>
      <c r="H33" s="363"/>
      <c r="I33" s="363"/>
      <c r="J33" s="364"/>
      <c r="K33" s="172">
        <f>'Proposal Budget Year 1'!K33 * 1.03</f>
        <v>0</v>
      </c>
      <c r="L33" s="181"/>
      <c r="M33" s="182"/>
      <c r="N33" s="181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2.95" customHeight="1" thickBot="1" x14ac:dyDescent="0.3">
      <c r="A34" s="481"/>
      <c r="B34" s="559"/>
      <c r="C34" s="218" t="s">
        <v>24</v>
      </c>
      <c r="D34" s="368" t="s">
        <v>233</v>
      </c>
      <c r="E34" s="369"/>
      <c r="F34" s="369"/>
      <c r="G34" s="370"/>
      <c r="H34" s="370"/>
      <c r="I34" s="370"/>
      <c r="J34" s="370"/>
      <c r="K34" s="370"/>
      <c r="L34" s="183">
        <f>L33*12</f>
        <v>0</v>
      </c>
      <c r="M34" s="184">
        <f>M33*9</f>
        <v>0</v>
      </c>
      <c r="N34" s="185">
        <f>N33*3</f>
        <v>0</v>
      </c>
      <c r="O34" s="11">
        <f>O33*0.3866</f>
        <v>0</v>
      </c>
      <c r="P34" s="11">
        <f>P33*0.3866</f>
        <v>0</v>
      </c>
      <c r="Q34" s="11">
        <f>Q33*0.3866</f>
        <v>0</v>
      </c>
      <c r="R34" s="13">
        <f t="shared" si="0"/>
        <v>0</v>
      </c>
    </row>
    <row r="35" spans="1:18" ht="22.95" customHeight="1" thickBot="1" x14ac:dyDescent="0.3">
      <c r="A35" s="481"/>
      <c r="B35" s="559"/>
      <c r="C35" s="217" t="s">
        <v>201</v>
      </c>
      <c r="D35" s="160" t="s">
        <v>222</v>
      </c>
      <c r="E35" s="247">
        <v>0</v>
      </c>
      <c r="F35" s="242">
        <v>0</v>
      </c>
      <c r="G35" s="363">
        <f>'Project Budget Overview'!B38</f>
        <v>0</v>
      </c>
      <c r="H35" s="363"/>
      <c r="I35" s="363"/>
      <c r="J35" s="364"/>
      <c r="K35" s="172">
        <f>'Proposal Budget Year 1'!K35 * 1.03</f>
        <v>0</v>
      </c>
      <c r="L35" s="181"/>
      <c r="M35" s="182"/>
      <c r="N35" s="181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2.95" customHeight="1" thickBot="1" x14ac:dyDescent="0.3">
      <c r="A36" s="588">
        <f>R73</f>
        <v>0</v>
      </c>
      <c r="B36" s="559"/>
      <c r="C36" s="218" t="s">
        <v>24</v>
      </c>
      <c r="D36" s="368" t="s">
        <v>233</v>
      </c>
      <c r="E36" s="370"/>
      <c r="F36" s="370"/>
      <c r="G36" s="370"/>
      <c r="H36" s="370"/>
      <c r="I36" s="370"/>
      <c r="J36" s="370"/>
      <c r="K36" s="370"/>
      <c r="L36" s="183">
        <f>L35*12</f>
        <v>0</v>
      </c>
      <c r="M36" s="184">
        <f>M35*9</f>
        <v>0</v>
      </c>
      <c r="N36" s="185">
        <f>N35*3</f>
        <v>0</v>
      </c>
      <c r="O36" s="11">
        <f>O35*0.3866</f>
        <v>0</v>
      </c>
      <c r="P36" s="11">
        <f>P35*0.3866</f>
        <v>0</v>
      </c>
      <c r="Q36" s="11">
        <f>Q35*0.3866</f>
        <v>0</v>
      </c>
      <c r="R36" s="13">
        <f t="shared" si="0"/>
        <v>0</v>
      </c>
    </row>
    <row r="37" spans="1:18" ht="22.95" customHeight="1" thickBot="1" x14ac:dyDescent="0.3">
      <c r="A37" s="588"/>
      <c r="B37" s="559"/>
      <c r="C37" s="217" t="s">
        <v>201</v>
      </c>
      <c r="D37" s="160" t="s">
        <v>223</v>
      </c>
      <c r="E37" s="247">
        <v>0</v>
      </c>
      <c r="F37" s="242">
        <v>0</v>
      </c>
      <c r="G37" s="363">
        <f>'Project Budget Overview'!B39</f>
        <v>0</v>
      </c>
      <c r="H37" s="363"/>
      <c r="I37" s="363"/>
      <c r="J37" s="364"/>
      <c r="K37" s="172">
        <f>'Proposal Budget Year 1'!K37 * 1.03</f>
        <v>0</v>
      </c>
      <c r="L37" s="181"/>
      <c r="M37" s="182"/>
      <c r="N37" s="181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2.95" customHeight="1" thickBot="1" x14ac:dyDescent="0.3">
      <c r="A38" s="588"/>
      <c r="B38" s="559"/>
      <c r="C38" s="218" t="s">
        <v>24</v>
      </c>
      <c r="D38" s="368" t="s">
        <v>233</v>
      </c>
      <c r="E38" s="370"/>
      <c r="F38" s="370"/>
      <c r="G38" s="370"/>
      <c r="H38" s="370"/>
      <c r="I38" s="370"/>
      <c r="J38" s="370"/>
      <c r="K38" s="370"/>
      <c r="L38" s="183">
        <f>L37*12</f>
        <v>0</v>
      </c>
      <c r="M38" s="184">
        <f>M37*9</f>
        <v>0</v>
      </c>
      <c r="N38" s="185">
        <f>N37*3</f>
        <v>0</v>
      </c>
      <c r="O38" s="11">
        <f>O37*0.3866</f>
        <v>0</v>
      </c>
      <c r="P38" s="11">
        <f>P37*0.3866</f>
        <v>0</v>
      </c>
      <c r="Q38" s="11">
        <f>Q37*0.3866</f>
        <v>0</v>
      </c>
      <c r="R38" s="13">
        <f t="shared" si="0"/>
        <v>0</v>
      </c>
    </row>
    <row r="39" spans="1:18" ht="22.95" customHeight="1" thickBot="1" x14ac:dyDescent="0.3">
      <c r="A39" s="588"/>
      <c r="B39" s="559"/>
      <c r="C39" s="217" t="s">
        <v>201</v>
      </c>
      <c r="D39" s="160" t="s">
        <v>224</v>
      </c>
      <c r="E39" s="247">
        <v>0</v>
      </c>
      <c r="F39" s="242">
        <v>0</v>
      </c>
      <c r="G39" s="363">
        <f>'Project Budget Overview'!B40</f>
        <v>0</v>
      </c>
      <c r="H39" s="363"/>
      <c r="I39" s="363"/>
      <c r="J39" s="364"/>
      <c r="K39" s="172">
        <f>'Proposal Budget Year 1'!K39 * 1.03</f>
        <v>0</v>
      </c>
      <c r="L39" s="181"/>
      <c r="M39" s="182"/>
      <c r="N39" s="181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2.95" customHeight="1" thickBot="1" x14ac:dyDescent="0.3">
      <c r="A40" s="588"/>
      <c r="B40" s="559"/>
      <c r="C40" s="218" t="s">
        <v>24</v>
      </c>
      <c r="D40" s="368" t="s">
        <v>233</v>
      </c>
      <c r="E40" s="370"/>
      <c r="F40" s="370"/>
      <c r="G40" s="370"/>
      <c r="H40" s="370"/>
      <c r="I40" s="370"/>
      <c r="J40" s="370"/>
      <c r="K40" s="370"/>
      <c r="L40" s="183">
        <f>L39*12</f>
        <v>0</v>
      </c>
      <c r="M40" s="184">
        <f>M39*9</f>
        <v>0</v>
      </c>
      <c r="N40" s="185">
        <f>N39*3</f>
        <v>0</v>
      </c>
      <c r="O40" s="11">
        <f>O39*0.3866</f>
        <v>0</v>
      </c>
      <c r="P40" s="11">
        <f>P39*0.3866</f>
        <v>0</v>
      </c>
      <c r="Q40" s="11">
        <f>Q39*0.3866</f>
        <v>0</v>
      </c>
      <c r="R40" s="13">
        <f t="shared" si="0"/>
        <v>0</v>
      </c>
    </row>
    <row r="41" spans="1:18" ht="22.95" customHeight="1" thickBot="1" x14ac:dyDescent="0.3">
      <c r="A41" s="588"/>
      <c r="B41" s="559"/>
      <c r="C41" s="217" t="s">
        <v>201</v>
      </c>
      <c r="D41" s="160" t="s">
        <v>225</v>
      </c>
      <c r="E41" s="247">
        <v>0</v>
      </c>
      <c r="F41" s="242">
        <v>0</v>
      </c>
      <c r="G41" s="363">
        <f>'Project Budget Overview'!B41</f>
        <v>0</v>
      </c>
      <c r="H41" s="363"/>
      <c r="I41" s="363"/>
      <c r="J41" s="364"/>
      <c r="K41" s="172">
        <f>'Proposal Budget Year 1'!K41 * 1.03</f>
        <v>0</v>
      </c>
      <c r="L41" s="181"/>
      <c r="M41" s="182"/>
      <c r="N41" s="181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2.95" customHeight="1" thickBot="1" x14ac:dyDescent="0.3">
      <c r="A42" s="588"/>
      <c r="B42" s="559"/>
      <c r="C42" s="218" t="s">
        <v>24</v>
      </c>
      <c r="D42" s="368" t="s">
        <v>233</v>
      </c>
      <c r="E42" s="370"/>
      <c r="F42" s="370"/>
      <c r="G42" s="370"/>
      <c r="H42" s="370"/>
      <c r="I42" s="370"/>
      <c r="J42" s="370"/>
      <c r="K42" s="370"/>
      <c r="L42" s="183">
        <f>L41*12</f>
        <v>0</v>
      </c>
      <c r="M42" s="184">
        <f>M41*9</f>
        <v>0</v>
      </c>
      <c r="N42" s="185">
        <f>N41*3</f>
        <v>0</v>
      </c>
      <c r="O42" s="11">
        <f>O41*0.3866</f>
        <v>0</v>
      </c>
      <c r="P42" s="11">
        <f>P41*0.3866</f>
        <v>0</v>
      </c>
      <c r="Q42" s="11">
        <f>Q41*0.3866</f>
        <v>0</v>
      </c>
      <c r="R42" s="13">
        <f t="shared" si="0"/>
        <v>0</v>
      </c>
    </row>
    <row r="43" spans="1:18" ht="22.95" customHeight="1" thickBot="1" x14ac:dyDescent="0.3">
      <c r="A43" s="588"/>
      <c r="B43" s="559"/>
      <c r="C43" s="217" t="s">
        <v>201</v>
      </c>
      <c r="D43" s="160" t="s">
        <v>226</v>
      </c>
      <c r="E43" s="247">
        <v>0</v>
      </c>
      <c r="F43" s="242">
        <v>0</v>
      </c>
      <c r="G43" s="363">
        <f>'Project Budget Overview'!B42</f>
        <v>0</v>
      </c>
      <c r="H43" s="363"/>
      <c r="I43" s="363"/>
      <c r="J43" s="364"/>
      <c r="K43" s="172">
        <f>'Proposal Budget Year 1'!K43 * 1.03</f>
        <v>0</v>
      </c>
      <c r="L43" s="181"/>
      <c r="M43" s="182"/>
      <c r="N43" s="181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2.95" customHeight="1" thickBot="1" x14ac:dyDescent="0.3">
      <c r="A44" s="588"/>
      <c r="B44" s="559"/>
      <c r="C44" s="218" t="s">
        <v>24</v>
      </c>
      <c r="D44" s="368" t="s">
        <v>233</v>
      </c>
      <c r="E44" s="370"/>
      <c r="F44" s="370"/>
      <c r="G44" s="370"/>
      <c r="H44" s="370"/>
      <c r="I44" s="370"/>
      <c r="J44" s="370"/>
      <c r="K44" s="370"/>
      <c r="L44" s="183">
        <f>L43*12</f>
        <v>0</v>
      </c>
      <c r="M44" s="184">
        <f>M43*9</f>
        <v>0</v>
      </c>
      <c r="N44" s="185">
        <f>N43*3</f>
        <v>0</v>
      </c>
      <c r="O44" s="11">
        <f>O43*0.3866</f>
        <v>0</v>
      </c>
      <c r="P44" s="11">
        <f>P43*0.3866</f>
        <v>0</v>
      </c>
      <c r="Q44" s="11">
        <f>Q43*0.3866</f>
        <v>0</v>
      </c>
      <c r="R44" s="13">
        <f t="shared" si="0"/>
        <v>0</v>
      </c>
    </row>
    <row r="45" spans="1:18" ht="22.95" customHeight="1" thickBot="1" x14ac:dyDescent="0.3">
      <c r="A45" s="588"/>
      <c r="B45" s="559"/>
      <c r="C45" s="217" t="s">
        <v>201</v>
      </c>
      <c r="D45" s="160" t="s">
        <v>227</v>
      </c>
      <c r="E45" s="247">
        <v>0</v>
      </c>
      <c r="F45" s="242">
        <v>0</v>
      </c>
      <c r="G45" s="363">
        <f>'Project Budget Overview'!B43</f>
        <v>0</v>
      </c>
      <c r="H45" s="363"/>
      <c r="I45" s="363"/>
      <c r="J45" s="364"/>
      <c r="K45" s="172">
        <f>'Proposal Budget Year 1'!K45 * 1.03</f>
        <v>0</v>
      </c>
      <c r="L45" s="181"/>
      <c r="M45" s="182"/>
      <c r="N45" s="181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2.95" customHeight="1" thickBot="1" x14ac:dyDescent="0.3">
      <c r="A46" s="588"/>
      <c r="B46" s="559"/>
      <c r="C46" s="218" t="s">
        <v>24</v>
      </c>
      <c r="D46" s="368" t="s">
        <v>233</v>
      </c>
      <c r="E46" s="370"/>
      <c r="F46" s="370"/>
      <c r="G46" s="370"/>
      <c r="H46" s="370"/>
      <c r="I46" s="370"/>
      <c r="J46" s="370"/>
      <c r="K46" s="370"/>
      <c r="L46" s="183">
        <f>L45*12</f>
        <v>0</v>
      </c>
      <c r="M46" s="184">
        <f>M45*9</f>
        <v>0</v>
      </c>
      <c r="N46" s="185">
        <f>N45*3</f>
        <v>0</v>
      </c>
      <c r="O46" s="11">
        <f>O45*0.3866</f>
        <v>0</v>
      </c>
      <c r="P46" s="11">
        <f>P45*0.3866</f>
        <v>0</v>
      </c>
      <c r="Q46" s="11">
        <f>Q45*0.3866</f>
        <v>0</v>
      </c>
      <c r="R46" s="13">
        <f t="shared" si="0"/>
        <v>0</v>
      </c>
    </row>
    <row r="47" spans="1:18" s="176" customFormat="1" ht="16.05" customHeight="1" thickBot="1" x14ac:dyDescent="0.3">
      <c r="A47" s="588"/>
      <c r="B47" s="559"/>
      <c r="C47" s="219" t="s">
        <v>130</v>
      </c>
      <c r="D47" s="566" t="s">
        <v>276</v>
      </c>
      <c r="E47" s="567"/>
      <c r="F47" s="567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9"/>
    </row>
    <row r="48" spans="1:18" ht="22.95" customHeight="1" thickBot="1" x14ac:dyDescent="0.3">
      <c r="A48" s="588"/>
      <c r="B48" s="559"/>
      <c r="C48" s="217" t="s">
        <v>202</v>
      </c>
      <c r="D48" s="160" t="s">
        <v>0</v>
      </c>
      <c r="E48" s="247">
        <v>0</v>
      </c>
      <c r="F48" s="242">
        <v>0</v>
      </c>
      <c r="G48" s="363">
        <f>'Project Budget Overview'!B46</f>
        <v>0</v>
      </c>
      <c r="H48" s="363"/>
      <c r="I48" s="363"/>
      <c r="J48" s="364"/>
      <c r="K48" s="172">
        <f>'Proposal Budget Year 1'!K48 * 1.03</f>
        <v>0</v>
      </c>
      <c r="L48" s="181"/>
      <c r="M48" s="182"/>
      <c r="N48" s="181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2">SUM(O48:Q48)</f>
        <v>0</v>
      </c>
    </row>
    <row r="49" spans="1:18" ht="22.95" customHeight="1" thickBot="1" x14ac:dyDescent="0.3">
      <c r="A49" s="588"/>
      <c r="B49" s="559"/>
      <c r="C49" s="218" t="s">
        <v>24</v>
      </c>
      <c r="D49" s="368" t="s">
        <v>233</v>
      </c>
      <c r="E49" s="369"/>
      <c r="F49" s="369"/>
      <c r="G49" s="370"/>
      <c r="H49" s="370"/>
      <c r="I49" s="370"/>
      <c r="J49" s="370"/>
      <c r="K49" s="370"/>
      <c r="L49" s="183">
        <f>L48*12</f>
        <v>0</v>
      </c>
      <c r="M49" s="184">
        <f>M48*9</f>
        <v>0</v>
      </c>
      <c r="N49" s="185">
        <f>N48*3</f>
        <v>0</v>
      </c>
      <c r="O49" s="10">
        <f>O48*0.6169</f>
        <v>0</v>
      </c>
      <c r="P49" s="10">
        <f>P48*0.6169</f>
        <v>0</v>
      </c>
      <c r="Q49" s="10">
        <f>Q48*0.6169</f>
        <v>0</v>
      </c>
      <c r="R49" s="13">
        <f t="shared" si="2"/>
        <v>0</v>
      </c>
    </row>
    <row r="50" spans="1:18" ht="22.95" customHeight="1" thickBot="1" x14ac:dyDescent="0.3">
      <c r="A50" s="588"/>
      <c r="B50" s="559"/>
      <c r="C50" s="217" t="s">
        <v>202</v>
      </c>
      <c r="D50" s="160" t="s">
        <v>1</v>
      </c>
      <c r="E50" s="247">
        <v>0</v>
      </c>
      <c r="F50" s="242">
        <v>0</v>
      </c>
      <c r="G50" s="362">
        <f>'Project Budget Overview'!B47</f>
        <v>0</v>
      </c>
      <c r="H50" s="363"/>
      <c r="I50" s="363"/>
      <c r="J50" s="364"/>
      <c r="K50" s="172">
        <f>'Proposal Budget Year 1'!K50 * 1.03</f>
        <v>0</v>
      </c>
      <c r="L50" s="181"/>
      <c r="M50" s="182"/>
      <c r="N50" s="181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2"/>
        <v>0</v>
      </c>
    </row>
    <row r="51" spans="1:18" ht="22.95" customHeight="1" thickBot="1" x14ac:dyDescent="0.3">
      <c r="A51" s="588"/>
      <c r="B51" s="559"/>
      <c r="C51" s="220" t="s">
        <v>24</v>
      </c>
      <c r="D51" s="368" t="s">
        <v>233</v>
      </c>
      <c r="E51" s="369"/>
      <c r="F51" s="369"/>
      <c r="G51" s="370"/>
      <c r="H51" s="370"/>
      <c r="I51" s="370"/>
      <c r="J51" s="370"/>
      <c r="K51" s="370"/>
      <c r="L51" s="183">
        <f>L50*12</f>
        <v>0</v>
      </c>
      <c r="M51" s="184">
        <f>M50*9</f>
        <v>0</v>
      </c>
      <c r="N51" s="185">
        <f>N50*3</f>
        <v>0</v>
      </c>
      <c r="O51" s="10">
        <f>O50*0.6169</f>
        <v>0</v>
      </c>
      <c r="P51" s="10">
        <f>P50*0.6169</f>
        <v>0</v>
      </c>
      <c r="Q51" s="10">
        <f>Q50*0.6169</f>
        <v>0</v>
      </c>
      <c r="R51" s="33">
        <f t="shared" si="2"/>
        <v>0</v>
      </c>
    </row>
    <row r="52" spans="1:18" ht="22.95" customHeight="1" thickBot="1" x14ac:dyDescent="0.3">
      <c r="A52" s="588"/>
      <c r="B52" s="559"/>
      <c r="C52" s="217" t="s">
        <v>202</v>
      </c>
      <c r="D52" s="160" t="s">
        <v>2</v>
      </c>
      <c r="E52" s="247">
        <v>0</v>
      </c>
      <c r="F52" s="242">
        <v>0</v>
      </c>
      <c r="G52" s="362">
        <f>'Project Budget Overview'!B48</f>
        <v>0</v>
      </c>
      <c r="H52" s="363"/>
      <c r="I52" s="363"/>
      <c r="J52" s="364"/>
      <c r="K52" s="172">
        <f>'Proposal Budget Year 1'!K52 * 1.03</f>
        <v>0</v>
      </c>
      <c r="L52" s="181"/>
      <c r="M52" s="182"/>
      <c r="N52" s="181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2"/>
        <v>0</v>
      </c>
    </row>
    <row r="53" spans="1:18" ht="22.95" customHeight="1" thickBot="1" x14ac:dyDescent="0.3">
      <c r="A53" s="588"/>
      <c r="B53" s="559"/>
      <c r="C53" s="218" t="s">
        <v>24</v>
      </c>
      <c r="D53" s="368" t="s">
        <v>233</v>
      </c>
      <c r="E53" s="369"/>
      <c r="F53" s="369"/>
      <c r="G53" s="370"/>
      <c r="H53" s="370"/>
      <c r="I53" s="370"/>
      <c r="J53" s="370"/>
      <c r="K53" s="370"/>
      <c r="L53" s="183">
        <f>L52*12</f>
        <v>0</v>
      </c>
      <c r="M53" s="184">
        <f>M52*9</f>
        <v>0</v>
      </c>
      <c r="N53" s="185">
        <f>N52*3</f>
        <v>0</v>
      </c>
      <c r="O53" s="10">
        <f>O52*0.6169</f>
        <v>0</v>
      </c>
      <c r="P53" s="10">
        <f>P52*0.6169</f>
        <v>0</v>
      </c>
      <c r="Q53" s="10">
        <f>Q52*0.6169</f>
        <v>0</v>
      </c>
      <c r="R53" s="13">
        <f t="shared" si="2"/>
        <v>0</v>
      </c>
    </row>
    <row r="54" spans="1:18" ht="22.95" customHeight="1" thickBot="1" x14ac:dyDescent="0.3">
      <c r="A54" s="588"/>
      <c r="B54" s="559"/>
      <c r="C54" s="217" t="s">
        <v>202</v>
      </c>
      <c r="D54" s="160" t="s">
        <v>3</v>
      </c>
      <c r="E54" s="247">
        <v>0</v>
      </c>
      <c r="F54" s="242">
        <v>0</v>
      </c>
      <c r="G54" s="362">
        <f>'Project Budget Overview'!B49</f>
        <v>0</v>
      </c>
      <c r="H54" s="363"/>
      <c r="I54" s="363"/>
      <c r="J54" s="364"/>
      <c r="K54" s="172">
        <f>'Proposal Budget Year 1'!K54 * 1.03</f>
        <v>0</v>
      </c>
      <c r="L54" s="181"/>
      <c r="M54" s="182"/>
      <c r="N54" s="181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2"/>
        <v>0</v>
      </c>
    </row>
    <row r="55" spans="1:18" ht="22.95" customHeight="1" thickBot="1" x14ac:dyDescent="0.3">
      <c r="A55" s="588"/>
      <c r="B55" s="560"/>
      <c r="C55" s="218" t="s">
        <v>24</v>
      </c>
      <c r="D55" s="368" t="s">
        <v>233</v>
      </c>
      <c r="E55" s="370"/>
      <c r="F55" s="370"/>
      <c r="G55" s="370"/>
      <c r="H55" s="370"/>
      <c r="I55" s="370"/>
      <c r="J55" s="370"/>
      <c r="K55" s="370"/>
      <c r="L55" s="183">
        <f>L54*12</f>
        <v>0</v>
      </c>
      <c r="M55" s="184">
        <f>M54*9</f>
        <v>0</v>
      </c>
      <c r="N55" s="185">
        <f>N54*3</f>
        <v>0</v>
      </c>
      <c r="O55" s="10">
        <f>O54*0.6169</f>
        <v>0</v>
      </c>
      <c r="P55" s="10">
        <f>P54*0.6169</f>
        <v>0</v>
      </c>
      <c r="Q55" s="10">
        <f>Q54*0.6169</f>
        <v>0</v>
      </c>
      <c r="R55" s="12">
        <f t="shared" si="2"/>
        <v>0</v>
      </c>
    </row>
    <row r="56" spans="1:18" ht="22.95" customHeight="1" thickBot="1" x14ac:dyDescent="0.3">
      <c r="A56" s="588"/>
      <c r="B56" s="171"/>
      <c r="C56" s="217" t="s">
        <v>202</v>
      </c>
      <c r="D56" s="160" t="s">
        <v>4</v>
      </c>
      <c r="E56" s="247">
        <v>0</v>
      </c>
      <c r="F56" s="242">
        <v>0</v>
      </c>
      <c r="G56" s="362">
        <f>'Project Budget Overview'!B50</f>
        <v>0</v>
      </c>
      <c r="H56" s="363"/>
      <c r="I56" s="363"/>
      <c r="J56" s="364"/>
      <c r="K56" s="172">
        <f>'Proposal Budget Year 1'!K56 * 1.03</f>
        <v>0</v>
      </c>
      <c r="L56" s="181"/>
      <c r="M56" s="182"/>
      <c r="N56" s="181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2.95" customHeight="1" thickBot="1" x14ac:dyDescent="0.3">
      <c r="A57" s="588"/>
      <c r="B57" s="171"/>
      <c r="C57" s="218" t="s">
        <v>24</v>
      </c>
      <c r="D57" s="368" t="s">
        <v>233</v>
      </c>
      <c r="E57" s="370"/>
      <c r="F57" s="370"/>
      <c r="G57" s="370"/>
      <c r="H57" s="370"/>
      <c r="I57" s="370"/>
      <c r="J57" s="370"/>
      <c r="K57" s="370"/>
      <c r="L57" s="183">
        <f>L56*12</f>
        <v>0</v>
      </c>
      <c r="M57" s="184">
        <f>M56*9</f>
        <v>0</v>
      </c>
      <c r="N57" s="185">
        <f>N56*3</f>
        <v>0</v>
      </c>
      <c r="O57" s="10">
        <f>O56*0.6169</f>
        <v>0</v>
      </c>
      <c r="P57" s="10">
        <f>P56*0.6169</f>
        <v>0</v>
      </c>
      <c r="Q57" s="10">
        <f>Q56*0.6169</f>
        <v>0</v>
      </c>
      <c r="R57" s="13">
        <f t="shared" si="0"/>
        <v>0</v>
      </c>
    </row>
    <row r="58" spans="1:18" ht="22.95" customHeight="1" thickBot="1" x14ac:dyDescent="0.3">
      <c r="A58" s="588"/>
      <c r="B58" s="171"/>
      <c r="C58" s="217" t="s">
        <v>202</v>
      </c>
      <c r="D58" s="160" t="s">
        <v>5</v>
      </c>
      <c r="E58" s="247">
        <v>0</v>
      </c>
      <c r="F58" s="242">
        <v>0</v>
      </c>
      <c r="G58" s="362">
        <f>'Project Budget Overview'!B51</f>
        <v>0</v>
      </c>
      <c r="H58" s="363"/>
      <c r="I58" s="363"/>
      <c r="J58" s="364"/>
      <c r="K58" s="172">
        <f>'Proposal Budget Year 1'!K58 * 1.03</f>
        <v>0</v>
      </c>
      <c r="L58" s="181"/>
      <c r="M58" s="182"/>
      <c r="N58" s="181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2.95" customHeight="1" thickBot="1" x14ac:dyDescent="0.3">
      <c r="A59" s="588"/>
      <c r="B59" s="171"/>
      <c r="C59" s="220" t="s">
        <v>24</v>
      </c>
      <c r="D59" s="382" t="s">
        <v>233</v>
      </c>
      <c r="E59" s="369"/>
      <c r="F59" s="369"/>
      <c r="G59" s="369"/>
      <c r="H59" s="369"/>
      <c r="I59" s="369"/>
      <c r="J59" s="369"/>
      <c r="K59" s="369"/>
      <c r="L59" s="273">
        <f>L58*12</f>
        <v>0</v>
      </c>
      <c r="M59" s="231">
        <f>M58*9</f>
        <v>0</v>
      </c>
      <c r="N59" s="274">
        <f>N58*3</f>
        <v>0</v>
      </c>
      <c r="O59" s="10">
        <f>O58*0.6169</f>
        <v>0</v>
      </c>
      <c r="P59" s="10">
        <f>P58*0.6169</f>
        <v>0</v>
      </c>
      <c r="Q59" s="10">
        <f>Q58*0.6169</f>
        <v>0</v>
      </c>
      <c r="R59" s="277">
        <f t="shared" si="0"/>
        <v>0</v>
      </c>
    </row>
    <row r="60" spans="1:18" ht="18" customHeight="1" thickBot="1" x14ac:dyDescent="0.3">
      <c r="A60" s="588"/>
      <c r="B60" s="404" t="s">
        <v>255</v>
      </c>
      <c r="C60" s="405"/>
      <c r="D60" s="406"/>
      <c r="E60" s="279">
        <f>+E56+E58+E54+E52+E50+E48+E35+E33+E31+E29+E27+E25+E23+E21+E19+E17+E15+E13+E11+E9+E7+E45+E43+E41+E39+E37</f>
        <v>0</v>
      </c>
      <c r="F60" s="279">
        <f>+F56+F58+F54+F52+F50+F48+F35+F33+F31+F29+F27+F25+F23+F21+F19+F17+F15+F13+F11+F9+F7+F45+F43+F41+F39+F37</f>
        <v>0</v>
      </c>
      <c r="G60" s="280"/>
      <c r="H60" s="280"/>
      <c r="I60" s="615"/>
      <c r="J60" s="615"/>
      <c r="K60" s="615"/>
      <c r="L60" s="615"/>
      <c r="M60" s="615"/>
      <c r="N60" s="615"/>
      <c r="O60" s="615"/>
      <c r="P60" s="615"/>
      <c r="Q60" s="615"/>
      <c r="R60" s="616"/>
    </row>
    <row r="61" spans="1:18" x14ac:dyDescent="0.25">
      <c r="A61" s="588"/>
      <c r="B61" s="630" t="s">
        <v>149</v>
      </c>
      <c r="C61" s="631"/>
      <c r="D61" s="631"/>
      <c r="E61" s="390"/>
      <c r="F61" s="390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46">
        <f>SUM(R7,R9,R11,R13,R15,R17,R19,R21,R23,R25,R27,R29,R31,R33,R35,R37,R39,R41,R43,R45,R48,R50,R52,R54,R56,R58)</f>
        <v>0</v>
      </c>
    </row>
    <row r="62" spans="1:18" ht="13.8" thickBot="1" x14ac:dyDescent="0.3">
      <c r="A62" s="588"/>
      <c r="B62" s="391" t="s">
        <v>150</v>
      </c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88"/>
      <c r="B63" s="393" t="s">
        <v>65</v>
      </c>
      <c r="C63" s="76" t="s">
        <v>22</v>
      </c>
      <c r="D63" s="396" t="s">
        <v>277</v>
      </c>
      <c r="E63" s="397"/>
      <c r="F63" s="398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9"/>
    </row>
    <row r="64" spans="1:18" x14ac:dyDescent="0.25">
      <c r="A64" s="588"/>
      <c r="B64" s="394"/>
      <c r="C64" s="77" t="s">
        <v>27</v>
      </c>
      <c r="D64" s="400" t="s">
        <v>0</v>
      </c>
      <c r="E64" s="401"/>
      <c r="F64" s="243" t="s">
        <v>257</v>
      </c>
      <c r="G64" s="402" t="s">
        <v>16</v>
      </c>
      <c r="H64" s="402"/>
      <c r="I64" s="402"/>
      <c r="J64" s="402"/>
      <c r="K64" s="402"/>
      <c r="L64" s="402"/>
      <c r="M64" s="402"/>
      <c r="N64" s="402"/>
      <c r="O64" s="402"/>
      <c r="P64" s="402"/>
      <c r="Q64" s="403"/>
      <c r="R64" s="42">
        <v>0</v>
      </c>
    </row>
    <row r="65" spans="1:18" ht="12.75" customHeight="1" x14ac:dyDescent="0.25">
      <c r="A65" s="588"/>
      <c r="B65" s="394"/>
      <c r="C65" s="78" t="s">
        <v>27</v>
      </c>
      <c r="D65" s="375" t="s">
        <v>1</v>
      </c>
      <c r="E65" s="619"/>
      <c r="F65" s="243">
        <v>0</v>
      </c>
      <c r="G65" s="366" t="s">
        <v>272</v>
      </c>
      <c r="H65" s="366"/>
      <c r="I65" s="366"/>
      <c r="J65" s="366"/>
      <c r="K65" s="366"/>
      <c r="L65" s="366"/>
      <c r="M65" s="366"/>
      <c r="N65" s="366"/>
      <c r="O65" s="366"/>
      <c r="P65" s="366"/>
      <c r="Q65" s="367"/>
      <c r="R65" s="16">
        <v>0</v>
      </c>
    </row>
    <row r="66" spans="1:18" x14ac:dyDescent="0.25">
      <c r="A66" s="588"/>
      <c r="B66" s="394"/>
      <c r="C66" s="78" t="s">
        <v>27</v>
      </c>
      <c r="D66" s="375" t="s">
        <v>2</v>
      </c>
      <c r="E66" s="619"/>
      <c r="F66" s="243">
        <v>0</v>
      </c>
      <c r="G66" s="366" t="s">
        <v>271</v>
      </c>
      <c r="H66" s="366"/>
      <c r="I66" s="366"/>
      <c r="J66" s="366"/>
      <c r="K66" s="366"/>
      <c r="L66" s="366"/>
      <c r="M66" s="366"/>
      <c r="N66" s="366"/>
      <c r="O66" s="366"/>
      <c r="P66" s="366"/>
      <c r="Q66" s="367"/>
      <c r="R66" s="16">
        <v>0</v>
      </c>
    </row>
    <row r="67" spans="1:18" x14ac:dyDescent="0.25">
      <c r="A67" s="588"/>
      <c r="B67" s="394"/>
      <c r="C67" s="78" t="s">
        <v>27</v>
      </c>
      <c r="D67" s="371" t="s">
        <v>3</v>
      </c>
      <c r="E67" s="628"/>
      <c r="F67" s="244" t="s">
        <v>257</v>
      </c>
      <c r="G67" s="373" t="s">
        <v>18</v>
      </c>
      <c r="H67" s="373"/>
      <c r="I67" s="373"/>
      <c r="J67" s="373"/>
      <c r="K67" s="373"/>
      <c r="L67" s="373"/>
      <c r="M67" s="373"/>
      <c r="N67" s="373"/>
      <c r="O67" s="373"/>
      <c r="P67" s="373"/>
      <c r="Q67" s="374"/>
      <c r="R67" s="16">
        <v>0</v>
      </c>
    </row>
    <row r="68" spans="1:18" ht="13.8" thickBot="1" x14ac:dyDescent="0.3">
      <c r="A68" s="588"/>
      <c r="B68" s="394"/>
      <c r="C68" s="79" t="s">
        <v>27</v>
      </c>
      <c r="D68" s="526" t="s">
        <v>4</v>
      </c>
      <c r="E68" s="629"/>
      <c r="F68" s="245" t="s">
        <v>257</v>
      </c>
      <c r="G68" s="564" t="s">
        <v>7</v>
      </c>
      <c r="H68" s="564"/>
      <c r="I68" s="564"/>
      <c r="J68" s="564"/>
      <c r="K68" s="564"/>
      <c r="L68" s="564"/>
      <c r="M68" s="564"/>
      <c r="N68" s="564"/>
      <c r="O68" s="564"/>
      <c r="P68" s="564"/>
      <c r="Q68" s="565"/>
      <c r="R68" s="16">
        <v>0</v>
      </c>
    </row>
    <row r="69" spans="1:18" ht="15.75" customHeight="1" thickBot="1" x14ac:dyDescent="0.3">
      <c r="A69" s="588"/>
      <c r="B69" s="448"/>
      <c r="C69" s="617" t="s">
        <v>256</v>
      </c>
      <c r="D69" s="618"/>
      <c r="E69" s="618"/>
      <c r="F69" s="248">
        <f>+F65+F66</f>
        <v>0</v>
      </c>
      <c r="G69" s="385" t="s">
        <v>137</v>
      </c>
      <c r="H69" s="385"/>
      <c r="I69" s="385"/>
      <c r="J69" s="385"/>
      <c r="K69" s="385"/>
      <c r="L69" s="385"/>
      <c r="M69" s="385"/>
      <c r="N69" s="385"/>
      <c r="O69" s="385"/>
      <c r="P69" s="385"/>
      <c r="Q69" s="386"/>
      <c r="R69" s="48">
        <f>SUM(R64:R68)</f>
        <v>0</v>
      </c>
    </row>
    <row r="70" spans="1:18" ht="13.8" thickBot="1" x14ac:dyDescent="0.3">
      <c r="A70" s="588"/>
      <c r="B70" s="80"/>
      <c r="C70" s="34" t="s">
        <v>28</v>
      </c>
      <c r="D70" s="388" t="s">
        <v>136</v>
      </c>
      <c r="E70" s="385"/>
      <c r="F70" s="384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6"/>
      <c r="R70" s="49">
        <f>(R64+R67+R68)*0.0531 + (R65)*0.119 + (R66)*0</f>
        <v>0</v>
      </c>
    </row>
    <row r="71" spans="1:18" ht="14.25" customHeight="1" thickBot="1" x14ac:dyDescent="0.3">
      <c r="A71" s="588"/>
      <c r="B71" s="387" t="s">
        <v>132</v>
      </c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6"/>
      <c r="R71" s="49">
        <f>R61+R69</f>
        <v>0</v>
      </c>
    </row>
    <row r="72" spans="1:18" ht="15.75" customHeight="1" thickBot="1" x14ac:dyDescent="0.3">
      <c r="A72" s="588"/>
      <c r="B72" s="22" t="s">
        <v>71</v>
      </c>
      <c r="C72" s="388" t="s">
        <v>133</v>
      </c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6"/>
      <c r="R72" s="49">
        <f>R62+R70</f>
        <v>0</v>
      </c>
    </row>
    <row r="73" spans="1:18" ht="15.75" customHeight="1" thickBot="1" x14ac:dyDescent="0.3">
      <c r="A73" s="589"/>
      <c r="B73" s="387" t="s">
        <v>142</v>
      </c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6"/>
      <c r="R73" s="50">
        <f>SUM(R71:R72)</f>
        <v>0</v>
      </c>
    </row>
    <row r="74" spans="1:18" ht="13.5" customHeight="1" thickBot="1" x14ac:dyDescent="0.3">
      <c r="A74" s="480" t="s">
        <v>229</v>
      </c>
      <c r="B74" s="60"/>
      <c r="C74" s="32" t="s">
        <v>22</v>
      </c>
      <c r="D74" s="396" t="s">
        <v>148</v>
      </c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9"/>
    </row>
    <row r="75" spans="1:18" ht="21" x14ac:dyDescent="0.25">
      <c r="A75" s="597"/>
      <c r="B75" s="61" t="s">
        <v>72</v>
      </c>
      <c r="C75" s="31" t="s">
        <v>102</v>
      </c>
      <c r="D75" s="482">
        <v>1</v>
      </c>
      <c r="E75" s="483"/>
      <c r="F75" s="484" t="s">
        <v>51</v>
      </c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598"/>
      <c r="R75" s="30">
        <v>0</v>
      </c>
    </row>
    <row r="76" spans="1:18" x14ac:dyDescent="0.25">
      <c r="A76" s="597"/>
      <c r="B76" s="61" t="s">
        <v>73</v>
      </c>
      <c r="C76" s="3" t="s">
        <v>59</v>
      </c>
      <c r="D76" s="377">
        <f t="shared" ref="D76:D95" si="3">D75+1</f>
        <v>2</v>
      </c>
      <c r="E76" s="378"/>
      <c r="F76" s="379" t="s">
        <v>52</v>
      </c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1"/>
      <c r="R76" s="17">
        <v>0</v>
      </c>
    </row>
    <row r="77" spans="1:18" x14ac:dyDescent="0.25">
      <c r="A77" s="597"/>
      <c r="B77" s="61" t="s">
        <v>126</v>
      </c>
      <c r="C77" s="3" t="s">
        <v>56</v>
      </c>
      <c r="D77" s="377">
        <f t="shared" si="3"/>
        <v>3</v>
      </c>
      <c r="E77" s="378"/>
      <c r="F77" s="470" t="s">
        <v>40</v>
      </c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599"/>
      <c r="R77" s="17">
        <v>0</v>
      </c>
    </row>
    <row r="78" spans="1:18" x14ac:dyDescent="0.25">
      <c r="A78" s="597"/>
      <c r="B78" s="602" t="s">
        <v>74</v>
      </c>
      <c r="C78" s="3" t="s">
        <v>54</v>
      </c>
      <c r="D78" s="377">
        <f t="shared" si="3"/>
        <v>4</v>
      </c>
      <c r="E78" s="378"/>
      <c r="F78" s="379" t="s">
        <v>101</v>
      </c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17">
        <v>0</v>
      </c>
    </row>
    <row r="79" spans="1:18" ht="12.75" customHeight="1" x14ac:dyDescent="0.25">
      <c r="A79" s="597"/>
      <c r="B79" s="603"/>
      <c r="C79" s="3" t="s">
        <v>57</v>
      </c>
      <c r="D79" s="377">
        <f t="shared" si="3"/>
        <v>5</v>
      </c>
      <c r="E79" s="378"/>
      <c r="F79" s="379" t="s">
        <v>42</v>
      </c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1"/>
      <c r="R79" s="17">
        <v>0</v>
      </c>
    </row>
    <row r="80" spans="1:18" ht="21" x14ac:dyDescent="0.25">
      <c r="A80" s="597"/>
      <c r="B80" s="603"/>
      <c r="C80" s="2" t="s">
        <v>245</v>
      </c>
      <c r="D80" s="377">
        <f t="shared" si="3"/>
        <v>6</v>
      </c>
      <c r="E80" s="378"/>
      <c r="F80" s="379" t="s">
        <v>44</v>
      </c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1"/>
      <c r="R80" s="17">
        <v>0</v>
      </c>
    </row>
    <row r="81" spans="1:18" x14ac:dyDescent="0.25">
      <c r="A81" s="597"/>
      <c r="B81" s="603"/>
      <c r="C81" s="216">
        <v>773911</v>
      </c>
      <c r="D81" s="377">
        <f t="shared" si="3"/>
        <v>7</v>
      </c>
      <c r="E81" s="378"/>
      <c r="F81" s="379" t="s">
        <v>244</v>
      </c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1"/>
      <c r="R81" s="17"/>
    </row>
    <row r="82" spans="1:18" x14ac:dyDescent="0.25">
      <c r="A82" s="597"/>
      <c r="B82" s="604"/>
      <c r="C82" s="3" t="s">
        <v>58</v>
      </c>
      <c r="D82" s="377">
        <f t="shared" si="3"/>
        <v>8</v>
      </c>
      <c r="E82" s="378"/>
      <c r="F82" s="379" t="s">
        <v>47</v>
      </c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1"/>
      <c r="R82" s="17">
        <v>0</v>
      </c>
    </row>
    <row r="83" spans="1:18" x14ac:dyDescent="0.25">
      <c r="A83" s="597"/>
      <c r="B83" s="590" t="s">
        <v>75</v>
      </c>
      <c r="C83" s="3" t="s">
        <v>103</v>
      </c>
      <c r="D83" s="377">
        <f t="shared" si="3"/>
        <v>9</v>
      </c>
      <c r="E83" s="378"/>
      <c r="F83" s="379" t="s">
        <v>37</v>
      </c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1"/>
      <c r="R83" s="17">
        <v>0</v>
      </c>
    </row>
    <row r="84" spans="1:18" x14ac:dyDescent="0.25">
      <c r="A84" s="597"/>
      <c r="B84" s="591"/>
      <c r="C84" s="3" t="s">
        <v>55</v>
      </c>
      <c r="D84" s="377">
        <f t="shared" si="3"/>
        <v>10</v>
      </c>
      <c r="E84" s="378"/>
      <c r="F84" s="379" t="s">
        <v>38</v>
      </c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1"/>
      <c r="R84" s="17">
        <v>0</v>
      </c>
    </row>
    <row r="85" spans="1:18" ht="25.5" customHeight="1" thickBot="1" x14ac:dyDescent="0.3">
      <c r="A85" s="597"/>
      <c r="B85" s="591"/>
      <c r="C85" s="546" t="s">
        <v>104</v>
      </c>
      <c r="D85" s="548">
        <f t="shared" si="3"/>
        <v>11</v>
      </c>
      <c r="E85" s="549"/>
      <c r="F85" s="621" t="s">
        <v>135</v>
      </c>
      <c r="G85" s="622"/>
      <c r="H85" s="622"/>
      <c r="I85" s="622"/>
      <c r="J85" s="622"/>
      <c r="K85" s="622"/>
      <c r="L85" s="622"/>
      <c r="M85" s="622"/>
      <c r="N85" s="622"/>
      <c r="O85" s="622"/>
      <c r="P85" s="622"/>
      <c r="Q85" s="623"/>
      <c r="R85" s="55"/>
    </row>
    <row r="86" spans="1:18" x14ac:dyDescent="0.25">
      <c r="A86" s="597"/>
      <c r="B86" s="591"/>
      <c r="C86" s="547"/>
      <c r="D86" s="550">
        <f t="shared" si="3"/>
        <v>12</v>
      </c>
      <c r="E86" s="551"/>
      <c r="F86" s="222" t="s">
        <v>61</v>
      </c>
      <c r="G86" s="555"/>
      <c r="H86" s="556"/>
      <c r="I86" s="556"/>
      <c r="J86" s="556"/>
      <c r="K86" s="556"/>
      <c r="L86" s="556"/>
      <c r="M86" s="556"/>
      <c r="N86" s="556"/>
      <c r="O86" s="556"/>
      <c r="P86" s="556"/>
      <c r="Q86" s="557"/>
      <c r="R86" s="20">
        <v>0</v>
      </c>
    </row>
    <row r="87" spans="1:18" x14ac:dyDescent="0.25">
      <c r="A87" s="597"/>
      <c r="B87" s="592"/>
      <c r="C87" s="221">
        <v>711902</v>
      </c>
      <c r="D87" s="377">
        <f>D85+1</f>
        <v>12</v>
      </c>
      <c r="E87" s="378"/>
      <c r="F87" s="594" t="s">
        <v>247</v>
      </c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6"/>
      <c r="R87" s="20"/>
    </row>
    <row r="88" spans="1:18" x14ac:dyDescent="0.25">
      <c r="A88" s="597"/>
      <c r="B88" s="266"/>
      <c r="C88" s="240"/>
      <c r="D88" s="377"/>
      <c r="E88" s="378"/>
      <c r="F88" s="543" t="s">
        <v>266</v>
      </c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5"/>
      <c r="R88" s="20">
        <f>'Participant Support Budget'!D10</f>
        <v>0</v>
      </c>
    </row>
    <row r="89" spans="1:18" x14ac:dyDescent="0.25">
      <c r="A89" s="597"/>
      <c r="B89" s="61" t="s">
        <v>76</v>
      </c>
      <c r="C89" s="14">
        <v>711991</v>
      </c>
      <c r="D89" s="377">
        <f>D86+1</f>
        <v>13</v>
      </c>
      <c r="E89" s="378"/>
      <c r="F89" s="540" t="s">
        <v>45</v>
      </c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2"/>
      <c r="R89" s="17">
        <v>0</v>
      </c>
    </row>
    <row r="90" spans="1:18" x14ac:dyDescent="0.25">
      <c r="A90" s="464">
        <f>R97</f>
        <v>0</v>
      </c>
      <c r="B90" s="61" t="s">
        <v>77</v>
      </c>
      <c r="C90" s="14">
        <v>711510</v>
      </c>
      <c r="D90" s="377">
        <f t="shared" si="3"/>
        <v>14</v>
      </c>
      <c r="E90" s="378"/>
      <c r="F90" s="534" t="s">
        <v>46</v>
      </c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6"/>
      <c r="R90" s="17">
        <v>0</v>
      </c>
    </row>
    <row r="91" spans="1:18" ht="61.8" x14ac:dyDescent="0.25">
      <c r="A91" s="464"/>
      <c r="B91" s="61" t="s">
        <v>78</v>
      </c>
      <c r="C91" s="2" t="s">
        <v>105</v>
      </c>
      <c r="D91" s="377">
        <f t="shared" si="3"/>
        <v>15</v>
      </c>
      <c r="E91" s="378"/>
      <c r="F91" s="534" t="s">
        <v>106</v>
      </c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6"/>
      <c r="R91" s="17">
        <v>0</v>
      </c>
    </row>
    <row r="92" spans="1:18" x14ac:dyDescent="0.25">
      <c r="A92" s="464"/>
      <c r="B92" s="61" t="s">
        <v>265</v>
      </c>
      <c r="C92" s="14">
        <v>772103</v>
      </c>
      <c r="D92" s="377">
        <f t="shared" si="3"/>
        <v>16</v>
      </c>
      <c r="E92" s="378"/>
      <c r="F92" s="534" t="s">
        <v>127</v>
      </c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6"/>
      <c r="R92" s="17">
        <v>0</v>
      </c>
    </row>
    <row r="93" spans="1:18" x14ac:dyDescent="0.25">
      <c r="A93" s="464"/>
      <c r="B93" s="61" t="s">
        <v>79</v>
      </c>
      <c r="C93" s="3" t="s">
        <v>107</v>
      </c>
      <c r="D93" s="377">
        <f t="shared" si="3"/>
        <v>17</v>
      </c>
      <c r="E93" s="378"/>
      <c r="F93" s="534" t="s">
        <v>48</v>
      </c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6"/>
      <c r="R93" s="17">
        <v>0</v>
      </c>
    </row>
    <row r="94" spans="1:18" x14ac:dyDescent="0.25">
      <c r="A94" s="464"/>
      <c r="B94" s="61" t="s">
        <v>80</v>
      </c>
      <c r="C94" s="3" t="s">
        <v>108</v>
      </c>
      <c r="D94" s="377">
        <f t="shared" si="3"/>
        <v>18</v>
      </c>
      <c r="E94" s="378"/>
      <c r="F94" s="534" t="s">
        <v>49</v>
      </c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6"/>
      <c r="R94" s="17">
        <v>0</v>
      </c>
    </row>
    <row r="95" spans="1:18" x14ac:dyDescent="0.25">
      <c r="A95" s="464"/>
      <c r="B95" s="61" t="s">
        <v>81</v>
      </c>
      <c r="C95" s="3" t="s">
        <v>109</v>
      </c>
      <c r="D95" s="375">
        <f t="shared" si="3"/>
        <v>19</v>
      </c>
      <c r="E95" s="376"/>
      <c r="F95" s="537" t="s">
        <v>110</v>
      </c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9"/>
      <c r="R95" s="17">
        <v>0</v>
      </c>
    </row>
    <row r="96" spans="1:18" ht="13.8" thickBot="1" x14ac:dyDescent="0.3">
      <c r="A96" s="464"/>
      <c r="B96" s="62" t="s">
        <v>82</v>
      </c>
      <c r="C96" s="18">
        <v>768301</v>
      </c>
      <c r="D96" s="526">
        <f>D95+1</f>
        <v>20</v>
      </c>
      <c r="E96" s="627"/>
      <c r="F96" s="528" t="s">
        <v>111</v>
      </c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30"/>
      <c r="R96" s="19">
        <v>0</v>
      </c>
    </row>
    <row r="97" spans="1:18" ht="18.75" customHeight="1" thickBot="1" x14ac:dyDescent="0.3">
      <c r="A97" s="465"/>
      <c r="B97" s="387" t="s">
        <v>139</v>
      </c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6"/>
      <c r="R97" s="54">
        <f>SUM(R75:R96)</f>
        <v>0</v>
      </c>
    </row>
    <row r="98" spans="1:18" ht="13.5" customHeight="1" thickBot="1" x14ac:dyDescent="0.3">
      <c r="A98" s="500" t="s">
        <v>162</v>
      </c>
      <c r="B98" s="612" t="s">
        <v>161</v>
      </c>
      <c r="C98" s="505">
        <v>772952</v>
      </c>
      <c r="D98" s="508" t="s">
        <v>125</v>
      </c>
      <c r="E98" s="509"/>
      <c r="F98" s="514" t="s">
        <v>171</v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6"/>
      <c r="R98" s="56"/>
    </row>
    <row r="99" spans="1:18" ht="12.75" hidden="1" customHeight="1" x14ac:dyDescent="0.25">
      <c r="A99" s="501"/>
      <c r="B99" s="613"/>
      <c r="C99" s="506"/>
      <c r="D99" s="510"/>
      <c r="E99" s="511"/>
      <c r="F99" s="517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9"/>
      <c r="R99" s="20">
        <v>0</v>
      </c>
    </row>
    <row r="100" spans="1:18" ht="13.5" customHeight="1" thickBot="1" x14ac:dyDescent="0.3">
      <c r="A100" s="501"/>
      <c r="B100" s="613"/>
      <c r="C100" s="506"/>
      <c r="D100" s="510"/>
      <c r="E100" s="511"/>
      <c r="F100" s="520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2"/>
      <c r="R100" s="56"/>
    </row>
    <row r="101" spans="1:18" ht="13.95" customHeight="1" thickBot="1" x14ac:dyDescent="0.3">
      <c r="A101" s="63">
        <f>SUM(R99:R101)</f>
        <v>0</v>
      </c>
      <c r="B101" s="614"/>
      <c r="C101" s="507"/>
      <c r="D101" s="512"/>
      <c r="E101" s="513"/>
      <c r="F101" s="531" t="s">
        <v>173</v>
      </c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3"/>
      <c r="R101" s="109">
        <f>'Project Subcontractor Budgets'!D55</f>
        <v>0</v>
      </c>
    </row>
    <row r="102" spans="1:18" ht="12.75" customHeight="1" thickBot="1" x14ac:dyDescent="0.3">
      <c r="A102" s="500" t="s">
        <v>163</v>
      </c>
      <c r="B102" s="612" t="s">
        <v>160</v>
      </c>
      <c r="C102" s="505">
        <v>772951</v>
      </c>
      <c r="D102" s="508" t="s">
        <v>248</v>
      </c>
      <c r="E102" s="509"/>
      <c r="F102" s="514" t="s">
        <v>171</v>
      </c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6"/>
      <c r="R102" s="56"/>
    </row>
    <row r="103" spans="1:18" ht="12.75" hidden="1" customHeight="1" x14ac:dyDescent="0.25">
      <c r="A103" s="501"/>
      <c r="B103" s="613"/>
      <c r="C103" s="506"/>
      <c r="D103" s="510"/>
      <c r="E103" s="511"/>
      <c r="F103" s="517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9"/>
      <c r="R103" s="20">
        <v>0</v>
      </c>
    </row>
    <row r="104" spans="1:18" ht="13.8" thickBot="1" x14ac:dyDescent="0.3">
      <c r="A104" s="501"/>
      <c r="B104" s="613"/>
      <c r="C104" s="506"/>
      <c r="D104" s="510"/>
      <c r="E104" s="511"/>
      <c r="F104" s="520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2"/>
      <c r="R104" s="56"/>
    </row>
    <row r="105" spans="1:18" ht="13.95" customHeight="1" thickBot="1" x14ac:dyDescent="0.3">
      <c r="A105" s="39">
        <f>SUM(R103:R105)</f>
        <v>0</v>
      </c>
      <c r="B105" s="614"/>
      <c r="C105" s="507"/>
      <c r="D105" s="512"/>
      <c r="E105" s="513"/>
      <c r="F105" s="624" t="s">
        <v>172</v>
      </c>
      <c r="G105" s="625"/>
      <c r="H105" s="625"/>
      <c r="I105" s="625"/>
      <c r="J105" s="625"/>
      <c r="K105" s="625"/>
      <c r="L105" s="625"/>
      <c r="M105" s="625"/>
      <c r="N105" s="625"/>
      <c r="O105" s="625"/>
      <c r="P105" s="625"/>
      <c r="Q105" s="626"/>
      <c r="R105" s="109">
        <f>'Project Subcontractor Budgets'!D54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87">
        <v>23</v>
      </c>
      <c r="E106" s="488"/>
      <c r="F106" s="489" t="s">
        <v>112</v>
      </c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1"/>
      <c r="R106" s="24">
        <f>SUM('Proposal Budget Year 1'!R106*1.03)</f>
        <v>0</v>
      </c>
    </row>
    <row r="107" spans="1:18" ht="11.25" customHeight="1" thickBot="1" x14ac:dyDescent="0.3">
      <c r="A107" s="39">
        <f>R106</f>
        <v>0</v>
      </c>
      <c r="B107" s="620"/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3"/>
      <c r="R107" s="69"/>
    </row>
    <row r="108" spans="1:18" ht="12" customHeight="1" thickBot="1" x14ac:dyDescent="0.3">
      <c r="A108" s="494"/>
      <c r="B108" s="495"/>
      <c r="C108" s="396" t="s">
        <v>122</v>
      </c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9"/>
      <c r="R108" s="69"/>
    </row>
    <row r="109" spans="1:18" ht="13.5" customHeight="1" thickBot="1" x14ac:dyDescent="0.3">
      <c r="A109" s="496"/>
      <c r="B109" s="497"/>
      <c r="C109" s="396" t="s">
        <v>134</v>
      </c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9"/>
      <c r="R109" s="70"/>
    </row>
    <row r="110" spans="1:18" ht="12.75" customHeight="1" x14ac:dyDescent="0.25">
      <c r="A110" s="480" t="s">
        <v>230</v>
      </c>
      <c r="B110" s="64" t="s">
        <v>86</v>
      </c>
      <c r="C110" s="28" t="s">
        <v>113</v>
      </c>
      <c r="D110" s="482">
        <v>24</v>
      </c>
      <c r="E110" s="483"/>
      <c r="F110" s="484" t="s">
        <v>30</v>
      </c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6"/>
      <c r="R110" s="29">
        <v>0</v>
      </c>
    </row>
    <row r="111" spans="1:18" x14ac:dyDescent="0.25">
      <c r="A111" s="481"/>
      <c r="B111" s="65" t="s">
        <v>87</v>
      </c>
      <c r="C111" s="25" t="s">
        <v>114</v>
      </c>
      <c r="D111" s="377">
        <f t="shared" ref="D111:D124" si="4">D110+1</f>
        <v>25</v>
      </c>
      <c r="E111" s="378"/>
      <c r="F111" s="379" t="s">
        <v>31</v>
      </c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466"/>
      <c r="R111" s="20">
        <v>0</v>
      </c>
    </row>
    <row r="112" spans="1:18" x14ac:dyDescent="0.25">
      <c r="A112" s="481"/>
      <c r="B112" s="65" t="s">
        <v>88</v>
      </c>
      <c r="C112" s="25" t="s">
        <v>115</v>
      </c>
      <c r="D112" s="377">
        <f t="shared" si="4"/>
        <v>26</v>
      </c>
      <c r="E112" s="378"/>
      <c r="F112" s="379" t="s">
        <v>32</v>
      </c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466"/>
      <c r="R112" s="20">
        <v>0</v>
      </c>
    </row>
    <row r="113" spans="1:18" x14ac:dyDescent="0.25">
      <c r="A113" s="481"/>
      <c r="B113" s="65" t="s">
        <v>89</v>
      </c>
      <c r="C113" s="26">
        <v>711171</v>
      </c>
      <c r="D113" s="377">
        <f t="shared" si="4"/>
        <v>27</v>
      </c>
      <c r="E113" s="378"/>
      <c r="F113" s="477" t="s">
        <v>33</v>
      </c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9"/>
      <c r="R113" s="20">
        <v>0</v>
      </c>
    </row>
    <row r="114" spans="1:18" x14ac:dyDescent="0.25">
      <c r="A114" s="481"/>
      <c r="B114" s="65" t="s">
        <v>90</v>
      </c>
      <c r="C114" s="25" t="s">
        <v>116</v>
      </c>
      <c r="D114" s="377">
        <f t="shared" si="4"/>
        <v>28</v>
      </c>
      <c r="E114" s="378"/>
      <c r="F114" s="379" t="s">
        <v>34</v>
      </c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466"/>
      <c r="R114" s="20">
        <v>0</v>
      </c>
    </row>
    <row r="115" spans="1:18" x14ac:dyDescent="0.25">
      <c r="A115" s="481"/>
      <c r="B115" s="65" t="s">
        <v>91</v>
      </c>
      <c r="C115" s="26">
        <v>773821</v>
      </c>
      <c r="D115" s="377">
        <f t="shared" si="4"/>
        <v>29</v>
      </c>
      <c r="E115" s="378"/>
      <c r="F115" s="467" t="s">
        <v>35</v>
      </c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9"/>
      <c r="R115" s="20">
        <v>0</v>
      </c>
    </row>
    <row r="116" spans="1:18" x14ac:dyDescent="0.25">
      <c r="A116" s="481"/>
      <c r="B116" s="223" t="s">
        <v>249</v>
      </c>
      <c r="C116" s="26">
        <v>773810</v>
      </c>
      <c r="D116" s="377">
        <f>D115+1</f>
        <v>30</v>
      </c>
      <c r="E116" s="378"/>
      <c r="F116" s="379" t="s">
        <v>251</v>
      </c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9"/>
      <c r="R116" s="20">
        <v>0</v>
      </c>
    </row>
    <row r="117" spans="1:18" x14ac:dyDescent="0.25">
      <c r="A117" s="481"/>
      <c r="B117" s="65" t="s">
        <v>92</v>
      </c>
      <c r="C117" s="26">
        <v>773801</v>
      </c>
      <c r="D117" s="377">
        <f>D116+1</f>
        <v>31</v>
      </c>
      <c r="E117" s="378"/>
      <c r="F117" s="379" t="s">
        <v>36</v>
      </c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466"/>
      <c r="R117" s="20">
        <v>0</v>
      </c>
    </row>
    <row r="118" spans="1:18" x14ac:dyDescent="0.25">
      <c r="A118" s="481"/>
      <c r="B118" s="65" t="s">
        <v>93</v>
      </c>
      <c r="C118" s="26">
        <v>711196</v>
      </c>
      <c r="D118" s="377">
        <f t="shared" si="4"/>
        <v>32</v>
      </c>
      <c r="E118" s="378"/>
      <c r="F118" s="477" t="s">
        <v>39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0">
        <v>0</v>
      </c>
    </row>
    <row r="119" spans="1:18" x14ac:dyDescent="0.25">
      <c r="A119" s="481"/>
      <c r="B119" s="65" t="s">
        <v>94</v>
      </c>
      <c r="C119" s="25" t="s">
        <v>117</v>
      </c>
      <c r="D119" s="377">
        <f t="shared" si="4"/>
        <v>33</v>
      </c>
      <c r="E119" s="378"/>
      <c r="F119" s="467" t="s">
        <v>41</v>
      </c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9"/>
      <c r="R119" s="20">
        <v>0</v>
      </c>
    </row>
    <row r="120" spans="1:18" x14ac:dyDescent="0.25">
      <c r="A120" s="464">
        <f>R125</f>
        <v>0</v>
      </c>
      <c r="B120" s="65" t="s">
        <v>95</v>
      </c>
      <c r="C120" s="25" t="s">
        <v>118</v>
      </c>
      <c r="D120" s="377">
        <f t="shared" si="4"/>
        <v>34</v>
      </c>
      <c r="E120" s="378"/>
      <c r="F120" s="379" t="s">
        <v>43</v>
      </c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466"/>
      <c r="R120" s="20">
        <v>0</v>
      </c>
    </row>
    <row r="121" spans="1:18" x14ac:dyDescent="0.25">
      <c r="A121" s="464"/>
      <c r="B121" s="65" t="s">
        <v>96</v>
      </c>
      <c r="C121" s="25" t="s">
        <v>119</v>
      </c>
      <c r="D121" s="377">
        <f t="shared" si="4"/>
        <v>35</v>
      </c>
      <c r="E121" s="378"/>
      <c r="F121" s="467" t="s">
        <v>250</v>
      </c>
      <c r="G121" s="468"/>
      <c r="H121" s="468"/>
      <c r="I121" s="468"/>
      <c r="J121" s="468"/>
      <c r="K121" s="468"/>
      <c r="L121" s="468"/>
      <c r="M121" s="468"/>
      <c r="N121" s="468"/>
      <c r="O121" s="468"/>
      <c r="P121" s="468"/>
      <c r="Q121" s="469"/>
      <c r="R121" s="20">
        <v>0</v>
      </c>
    </row>
    <row r="122" spans="1:18" x14ac:dyDescent="0.25">
      <c r="A122" s="464"/>
      <c r="B122" s="65" t="s">
        <v>97</v>
      </c>
      <c r="C122" s="25" t="s">
        <v>120</v>
      </c>
      <c r="D122" s="377">
        <f t="shared" si="4"/>
        <v>36</v>
      </c>
      <c r="E122" s="378"/>
      <c r="F122" s="467" t="s">
        <v>9</v>
      </c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9"/>
      <c r="R122" s="20">
        <v>0</v>
      </c>
    </row>
    <row r="123" spans="1:18" x14ac:dyDescent="0.25">
      <c r="A123" s="464"/>
      <c r="B123" s="65" t="s">
        <v>98</v>
      </c>
      <c r="C123" s="26">
        <v>711440</v>
      </c>
      <c r="D123" s="377">
        <f t="shared" si="4"/>
        <v>37</v>
      </c>
      <c r="E123" s="378"/>
      <c r="F123" s="470" t="s">
        <v>121</v>
      </c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  <c r="Q123" s="472"/>
      <c r="R123" s="20">
        <v>0</v>
      </c>
    </row>
    <row r="124" spans="1:18" ht="13.8" thickBot="1" x14ac:dyDescent="0.3">
      <c r="A124" s="464"/>
      <c r="B124" s="41" t="s">
        <v>124</v>
      </c>
      <c r="C124" s="27" t="s">
        <v>62</v>
      </c>
      <c r="D124" s="377">
        <f t="shared" si="4"/>
        <v>38</v>
      </c>
      <c r="E124" s="378"/>
      <c r="F124" s="473" t="s">
        <v>50</v>
      </c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  <c r="Q124" s="475"/>
      <c r="R124" s="21">
        <v>0</v>
      </c>
    </row>
    <row r="125" spans="1:18" ht="15" customHeight="1" thickBot="1" x14ac:dyDescent="0.3">
      <c r="A125" s="465"/>
      <c r="B125" s="385" t="s">
        <v>138</v>
      </c>
      <c r="C125" s="385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476"/>
      <c r="R125" s="53">
        <f>SUM(R110:R124)</f>
        <v>0</v>
      </c>
    </row>
    <row r="126" spans="1:18" s="177" customFormat="1" ht="20.25" customHeight="1" thickBot="1" x14ac:dyDescent="0.3">
      <c r="A126" s="434" t="s">
        <v>231</v>
      </c>
      <c r="B126" s="437" t="s">
        <v>147</v>
      </c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8"/>
    </row>
    <row r="127" spans="1:18" ht="13.8" thickBot="1" x14ac:dyDescent="0.3">
      <c r="A127" s="439"/>
      <c r="B127" s="440" t="s">
        <v>99</v>
      </c>
      <c r="C127" s="442" t="s">
        <v>29</v>
      </c>
      <c r="D127" s="445" t="s">
        <v>243</v>
      </c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6"/>
      <c r="P127" s="446"/>
      <c r="Q127" s="447"/>
      <c r="R127" s="57"/>
    </row>
    <row r="128" spans="1:18" x14ac:dyDescent="0.25">
      <c r="A128" s="439"/>
      <c r="B128" s="441"/>
      <c r="C128" s="443"/>
      <c r="D128" s="451" t="s">
        <v>53</v>
      </c>
      <c r="E128" s="452"/>
      <c r="F128" s="453"/>
      <c r="G128" s="453"/>
      <c r="H128" s="453"/>
      <c r="I128" s="453"/>
      <c r="J128" s="453"/>
      <c r="K128" s="453"/>
      <c r="L128" s="453"/>
      <c r="M128" s="453"/>
      <c r="N128" s="454"/>
      <c r="O128" s="455"/>
      <c r="P128" s="456"/>
      <c r="Q128" s="457"/>
      <c r="R128" s="58"/>
    </row>
    <row r="129" spans="1:18" x14ac:dyDescent="0.25">
      <c r="A129" s="439"/>
      <c r="B129" s="441"/>
      <c r="C129" s="443"/>
      <c r="D129" s="458" t="s">
        <v>6</v>
      </c>
      <c r="E129" s="459"/>
      <c r="F129" s="460"/>
      <c r="G129" s="460"/>
      <c r="H129" s="460"/>
      <c r="I129" s="460"/>
      <c r="J129" s="460"/>
      <c r="K129" s="460"/>
      <c r="L129" s="460"/>
      <c r="M129" s="460"/>
      <c r="N129" s="461"/>
      <c r="O129" s="462" t="s">
        <v>144</v>
      </c>
      <c r="P129" s="462"/>
      <c r="Q129" s="463"/>
      <c r="R129" s="74">
        <v>0</v>
      </c>
    </row>
    <row r="130" spans="1:18" ht="13.8" thickBot="1" x14ac:dyDescent="0.3">
      <c r="A130" s="66">
        <f>R129</f>
        <v>0</v>
      </c>
      <c r="B130" s="611"/>
      <c r="C130" s="444"/>
      <c r="D130" s="427" t="s">
        <v>8</v>
      </c>
      <c r="E130" s="428"/>
      <c r="F130" s="429"/>
      <c r="G130" s="429"/>
      <c r="H130" s="429"/>
      <c r="I130" s="429"/>
      <c r="J130" s="429"/>
      <c r="K130" s="429"/>
      <c r="L130" s="429"/>
      <c r="M130" s="429"/>
      <c r="N130" s="430"/>
      <c r="O130" s="431"/>
      <c r="P130" s="432"/>
      <c r="Q130" s="433"/>
      <c r="R130" s="59"/>
    </row>
    <row r="131" spans="1:18" s="178" customFormat="1" ht="16.5" customHeight="1" thickBot="1" x14ac:dyDescent="0.3">
      <c r="A131" s="609" t="s">
        <v>143</v>
      </c>
      <c r="B131" s="384"/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610"/>
      <c r="R131" s="52">
        <f>(R73+R97+R125+R129) + SUM(R101:R106)</f>
        <v>0</v>
      </c>
    </row>
    <row r="132" spans="1:18" s="177" customFormat="1" ht="15.75" customHeight="1" thickBot="1" x14ac:dyDescent="0.3">
      <c r="A132" s="434" t="s">
        <v>69</v>
      </c>
      <c r="B132" s="436" t="s">
        <v>145</v>
      </c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8"/>
    </row>
    <row r="133" spans="1:18" ht="15" customHeight="1" thickBot="1" x14ac:dyDescent="0.3">
      <c r="A133" s="435"/>
      <c r="B133" s="393" t="s">
        <v>100</v>
      </c>
      <c r="C133" s="442">
        <v>757003</v>
      </c>
      <c r="D133" s="418" t="s">
        <v>123</v>
      </c>
      <c r="E133" s="419"/>
      <c r="F133" s="420"/>
      <c r="G133" s="449">
        <f>'Project Budget Overview'!D11</f>
        <v>0</v>
      </c>
      <c r="H133" s="450"/>
      <c r="I133" s="608" t="s">
        <v>17</v>
      </c>
      <c r="J133" s="416"/>
      <c r="K133" s="416"/>
      <c r="L133" s="416"/>
      <c r="M133" s="416"/>
      <c r="N133" s="416"/>
      <c r="O133" s="416"/>
      <c r="P133" s="416"/>
      <c r="Q133" s="417"/>
      <c r="R133" s="44">
        <f>R131</f>
        <v>0</v>
      </c>
    </row>
    <row r="134" spans="1:18" ht="15" customHeight="1" thickBot="1" x14ac:dyDescent="0.3">
      <c r="A134" s="435"/>
      <c r="B134" s="448"/>
      <c r="C134" s="444"/>
      <c r="D134" s="418" t="s">
        <v>156</v>
      </c>
      <c r="E134" s="419"/>
      <c r="F134" s="420"/>
      <c r="G134" s="421">
        <f>'Project Budget Overview'!D10</f>
        <v>0</v>
      </c>
      <c r="H134" s="422"/>
      <c r="I134" s="422"/>
      <c r="J134" s="423"/>
      <c r="K134" s="424" t="s">
        <v>157</v>
      </c>
      <c r="L134" s="425"/>
      <c r="M134" s="425"/>
      <c r="N134" s="425"/>
      <c r="O134" s="425"/>
      <c r="P134" s="425"/>
      <c r="Q134" s="426"/>
      <c r="R134" s="156">
        <f>R133*G133</f>
        <v>0</v>
      </c>
    </row>
    <row r="135" spans="1:18" ht="12.75" hidden="1" customHeight="1" x14ac:dyDescent="0.25">
      <c r="A135" s="97"/>
      <c r="B135" s="98"/>
      <c r="C135" s="99"/>
      <c r="D135" s="4"/>
      <c r="E135" s="4"/>
      <c r="F135" s="1"/>
      <c r="G135" s="1"/>
      <c r="H135" s="1"/>
      <c r="I135" s="1"/>
      <c r="J135" s="407"/>
      <c r="K135" s="407"/>
      <c r="L135" s="103"/>
      <c r="M135" s="408"/>
      <c r="N135" s="408"/>
      <c r="O135" s="1"/>
      <c r="P135" s="1"/>
      <c r="Q135" s="40"/>
      <c r="R135" s="45"/>
    </row>
    <row r="136" spans="1:18" ht="13.5" hidden="1" customHeight="1" thickBot="1" x14ac:dyDescent="0.3">
      <c r="A136" s="100"/>
      <c r="B136" s="98"/>
      <c r="C136" s="99"/>
      <c r="D136" s="1"/>
      <c r="E136" s="1"/>
      <c r="F136" s="1"/>
      <c r="G136" s="1"/>
      <c r="H136" s="1"/>
      <c r="I136" s="1"/>
      <c r="J136" s="407"/>
      <c r="K136" s="407"/>
      <c r="L136" s="103"/>
      <c r="M136" s="408"/>
      <c r="N136" s="408"/>
      <c r="O136" s="1"/>
      <c r="P136" s="105"/>
      <c r="Q136" s="106"/>
      <c r="R136" s="101"/>
    </row>
    <row r="137" spans="1:18" ht="13.8" thickBot="1" x14ac:dyDescent="0.3">
      <c r="A137" s="75">
        <f>R137</f>
        <v>0</v>
      </c>
      <c r="B137" s="387" t="s">
        <v>141</v>
      </c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5"/>
      <c r="Q137" s="386"/>
      <c r="R137" s="102">
        <f>R134</f>
        <v>0</v>
      </c>
    </row>
    <row r="138" spans="1:18" s="177" customFormat="1" ht="13.8" thickBot="1" x14ac:dyDescent="0.3">
      <c r="A138" s="43"/>
      <c r="B138" s="411" t="s">
        <v>146</v>
      </c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3"/>
      <c r="R138" s="51">
        <f>SUM(R131,R137)</f>
        <v>0</v>
      </c>
    </row>
  </sheetData>
  <mergeCells count="224">
    <mergeCell ref="A7:A35"/>
    <mergeCell ref="B7:B55"/>
    <mergeCell ref="A36:A73"/>
    <mergeCell ref="D67:E67"/>
    <mergeCell ref="D68:E68"/>
    <mergeCell ref="D70:Q70"/>
    <mergeCell ref="B71:Q71"/>
    <mergeCell ref="C72:Q72"/>
    <mergeCell ref="B73:Q73"/>
    <mergeCell ref="B61:Q61"/>
    <mergeCell ref="B62:Q62"/>
    <mergeCell ref="D57:K57"/>
    <mergeCell ref="D59:K59"/>
    <mergeCell ref="D47:R47"/>
    <mergeCell ref="D42:K42"/>
    <mergeCell ref="D44:K44"/>
    <mergeCell ref="D118:E118"/>
    <mergeCell ref="F120:Q120"/>
    <mergeCell ref="C109:Q109"/>
    <mergeCell ref="D84:E84"/>
    <mergeCell ref="F83:Q83"/>
    <mergeCell ref="F84:Q84"/>
    <mergeCell ref="F87:Q87"/>
    <mergeCell ref="D87:E87"/>
    <mergeCell ref="D88:E88"/>
    <mergeCell ref="F88:Q88"/>
    <mergeCell ref="F85:Q85"/>
    <mergeCell ref="D85:E86"/>
    <mergeCell ref="F101:Q101"/>
    <mergeCell ref="F102:Q104"/>
    <mergeCell ref="F105:Q105"/>
    <mergeCell ref="F92:Q92"/>
    <mergeCell ref="F93:Q93"/>
    <mergeCell ref="F94:Q94"/>
    <mergeCell ref="F95:Q95"/>
    <mergeCell ref="F96:Q96"/>
    <mergeCell ref="D93:E93"/>
    <mergeCell ref="D94:E94"/>
    <mergeCell ref="D95:E95"/>
    <mergeCell ref="D96:E96"/>
    <mergeCell ref="D119:E119"/>
    <mergeCell ref="D106:E106"/>
    <mergeCell ref="B107:Q107"/>
    <mergeCell ref="A108:B109"/>
    <mergeCell ref="C108:Q108"/>
    <mergeCell ref="A102:A104"/>
    <mergeCell ref="A74:A89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118:Q118"/>
    <mergeCell ref="F119:Q119"/>
    <mergeCell ref="F106:Q106"/>
    <mergeCell ref="D117:E117"/>
    <mergeCell ref="F98:Q100"/>
    <mergeCell ref="B83:B87"/>
    <mergeCell ref="F116:Q116"/>
    <mergeCell ref="D116:E116"/>
    <mergeCell ref="B63:B69"/>
    <mergeCell ref="D63:R63"/>
    <mergeCell ref="D64:E64"/>
    <mergeCell ref="G64:Q64"/>
    <mergeCell ref="D65:E65"/>
    <mergeCell ref="G65:Q65"/>
    <mergeCell ref="D66:E66"/>
    <mergeCell ref="G66:Q66"/>
    <mergeCell ref="G67:Q67"/>
    <mergeCell ref="G68:Q68"/>
    <mergeCell ref="F91:Q91"/>
    <mergeCell ref="B102:B105"/>
    <mergeCell ref="C102:C105"/>
    <mergeCell ref="D102:E105"/>
    <mergeCell ref="B97:Q97"/>
    <mergeCell ref="D74:R74"/>
    <mergeCell ref="F80:Q80"/>
    <mergeCell ref="D81:E81"/>
    <mergeCell ref="F81:Q81"/>
    <mergeCell ref="D83:E83"/>
    <mergeCell ref="F76:Q76"/>
    <mergeCell ref="D128:E128"/>
    <mergeCell ref="F128:N128"/>
    <mergeCell ref="D129:E129"/>
    <mergeCell ref="F129:N129"/>
    <mergeCell ref="D130:E130"/>
    <mergeCell ref="F130:N130"/>
    <mergeCell ref="D121:E121"/>
    <mergeCell ref="D127:N127"/>
    <mergeCell ref="O127:Q127"/>
    <mergeCell ref="B125:Q125"/>
    <mergeCell ref="D122:E122"/>
    <mergeCell ref="F121:Q121"/>
    <mergeCell ref="F122:Q122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K134:Q134"/>
    <mergeCell ref="F79:Q79"/>
    <mergeCell ref="F82:Q82"/>
    <mergeCell ref="D78:E78"/>
    <mergeCell ref="D79:E79"/>
    <mergeCell ref="F77:Q77"/>
    <mergeCell ref="F78:Q78"/>
    <mergeCell ref="G21:J21"/>
    <mergeCell ref="G23:J23"/>
    <mergeCell ref="G25:J25"/>
    <mergeCell ref="G27:J27"/>
    <mergeCell ref="G29:J29"/>
    <mergeCell ref="G31:J31"/>
    <mergeCell ref="I60:R60"/>
    <mergeCell ref="D46:K46"/>
    <mergeCell ref="B60:D60"/>
    <mergeCell ref="C69:E69"/>
    <mergeCell ref="G69:Q69"/>
    <mergeCell ref="D34:K34"/>
    <mergeCell ref="D36:K36"/>
    <mergeCell ref="D49:K49"/>
    <mergeCell ref="D51:K51"/>
    <mergeCell ref="G33:J33"/>
    <mergeCell ref="G35:J35"/>
    <mergeCell ref="G6:R6"/>
    <mergeCell ref="E5:F5"/>
    <mergeCell ref="G5:R5"/>
    <mergeCell ref="G7:J7"/>
    <mergeCell ref="G9:J9"/>
    <mergeCell ref="G11:J11"/>
    <mergeCell ref="G13:J13"/>
    <mergeCell ref="D18:K18"/>
    <mergeCell ref="F75:Q75"/>
    <mergeCell ref="G15:J15"/>
    <mergeCell ref="G17:J17"/>
    <mergeCell ref="G19:J19"/>
    <mergeCell ref="D20:K20"/>
    <mergeCell ref="D22:K22"/>
    <mergeCell ref="D24:K24"/>
    <mergeCell ref="D26:K26"/>
    <mergeCell ref="D28:K28"/>
    <mergeCell ref="D30:K30"/>
    <mergeCell ref="D32:K32"/>
    <mergeCell ref="I133:Q133"/>
    <mergeCell ref="C98:C101"/>
    <mergeCell ref="D98:E101"/>
    <mergeCell ref="A131:Q131"/>
    <mergeCell ref="D124:E124"/>
    <mergeCell ref="A126:A129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A98:A100"/>
    <mergeCell ref="B98:B101"/>
    <mergeCell ref="O130:Q130"/>
    <mergeCell ref="O128:Q128"/>
    <mergeCell ref="A120:A125"/>
    <mergeCell ref="D120:E120"/>
    <mergeCell ref="F123:Q123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B78:B82"/>
    <mergeCell ref="D82:E82"/>
    <mergeCell ref="D8:K8"/>
    <mergeCell ref="D10:K10"/>
    <mergeCell ref="D12:K12"/>
    <mergeCell ref="D14:K14"/>
    <mergeCell ref="D16:K16"/>
    <mergeCell ref="G37:J37"/>
    <mergeCell ref="G39:J39"/>
    <mergeCell ref="G41:J41"/>
    <mergeCell ref="G43:J43"/>
    <mergeCell ref="G45:J45"/>
    <mergeCell ref="G56:J56"/>
    <mergeCell ref="G58:J58"/>
    <mergeCell ref="D53:K53"/>
    <mergeCell ref="D55:K55"/>
    <mergeCell ref="D38:K38"/>
    <mergeCell ref="D40:K40"/>
    <mergeCell ref="G48:J48"/>
    <mergeCell ref="G50:J50"/>
    <mergeCell ref="G52:J52"/>
    <mergeCell ref="G54:J54"/>
    <mergeCell ref="D80:E80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38"/>
  <sheetViews>
    <sheetView topLeftCell="B49" zoomScaleNormal="100" workbookViewId="0">
      <selection activeCell="R70" sqref="R70"/>
    </sheetView>
  </sheetViews>
  <sheetFormatPr defaultColWidth="9.109375" defaultRowHeight="13.2" x14ac:dyDescent="0.25"/>
  <cols>
    <col min="1" max="1" width="20.77734375" style="179" customWidth="1"/>
    <col min="2" max="2" width="35.44140625" style="175" customWidth="1"/>
    <col min="3" max="3" width="16.44140625" style="175" customWidth="1"/>
    <col min="4" max="4" width="3.44140625" style="180" customWidth="1"/>
    <col min="5" max="5" width="4.77734375" style="175" customWidth="1"/>
    <col min="6" max="6" width="5.6640625" style="175" customWidth="1"/>
    <col min="7" max="7" width="6" style="175" customWidth="1"/>
    <col min="8" max="8" width="9.109375" style="175" customWidth="1"/>
    <col min="9" max="9" width="9.109375" style="175"/>
    <col min="10" max="10" width="6.77734375" style="175" customWidth="1"/>
    <col min="11" max="11" width="14.109375" style="175" customWidth="1"/>
    <col min="12" max="12" width="9.109375" style="175" customWidth="1"/>
    <col min="13" max="13" width="8" style="175" customWidth="1"/>
    <col min="14" max="14" width="11.109375" style="175" bestFit="1" customWidth="1"/>
    <col min="15" max="16" width="12.44140625" style="175" customWidth="1"/>
    <col min="17" max="17" width="13.77734375" style="175" customWidth="1"/>
    <col min="18" max="18" width="15.44140625" style="175" customWidth="1"/>
    <col min="19" max="16384" width="9.109375" style="175"/>
  </cols>
  <sheetData>
    <row r="1" spans="1:18" s="173" customFormat="1" ht="19.95" customHeight="1" thickBot="1" x14ac:dyDescent="0.35">
      <c r="A1" s="570" t="s">
        <v>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2"/>
    </row>
    <row r="2" spans="1:18" s="173" customFormat="1" ht="19.95" customHeight="1" thickBot="1" x14ac:dyDescent="0.35">
      <c r="A2" s="573" t="s">
        <v>10</v>
      </c>
      <c r="B2" s="574"/>
      <c r="C2" s="605">
        <f>'Project Budget Overview'!D4</f>
        <v>0</v>
      </c>
      <c r="D2" s="606"/>
      <c r="E2" s="606"/>
      <c r="F2" s="606"/>
      <c r="G2" s="606"/>
      <c r="H2" s="606"/>
      <c r="I2" s="607"/>
      <c r="J2" s="68"/>
      <c r="K2" s="133" t="s">
        <v>11</v>
      </c>
      <c r="L2" s="605">
        <f>'Project Budget Overview'!D6</f>
        <v>0</v>
      </c>
      <c r="M2" s="606"/>
      <c r="N2" s="606"/>
      <c r="O2" s="606"/>
      <c r="P2" s="606"/>
      <c r="Q2" s="606"/>
      <c r="R2" s="607"/>
    </row>
    <row r="3" spans="1:18" s="173" customFormat="1" ht="19.95" customHeight="1" thickBot="1" x14ac:dyDescent="0.35">
      <c r="A3" s="573" t="s">
        <v>131</v>
      </c>
      <c r="B3" s="574"/>
      <c r="C3" s="576">
        <f>'Project Budget Overview'!D17</f>
        <v>0</v>
      </c>
      <c r="D3" s="577"/>
      <c r="E3" s="577"/>
      <c r="F3" s="578"/>
      <c r="G3" s="579" t="s">
        <v>140</v>
      </c>
      <c r="H3" s="580"/>
      <c r="I3" s="580"/>
      <c r="J3" s="580"/>
      <c r="K3" s="581"/>
      <c r="L3" s="582">
        <f>'Project Budget Overview'!E17</f>
        <v>0</v>
      </c>
      <c r="M3" s="583"/>
      <c r="N3" s="584"/>
      <c r="O3" s="573" t="s">
        <v>26</v>
      </c>
      <c r="P3" s="574"/>
      <c r="Q3" s="574"/>
      <c r="R3" s="139">
        <v>3</v>
      </c>
    </row>
    <row r="4" spans="1:18" s="174" customFormat="1" ht="39.75" customHeight="1" thickBot="1" x14ac:dyDescent="0.3">
      <c r="A4" s="71" t="s">
        <v>63</v>
      </c>
      <c r="B4" s="71" t="s">
        <v>64</v>
      </c>
      <c r="C4" s="32" t="s">
        <v>242</v>
      </c>
      <c r="D4" s="396" t="s">
        <v>23</v>
      </c>
      <c r="E4" s="397"/>
      <c r="F4" s="397"/>
      <c r="G4" s="397"/>
      <c r="H4" s="397"/>
      <c r="I4" s="397"/>
      <c r="J4" s="399"/>
      <c r="K4" s="32" t="s">
        <v>20</v>
      </c>
      <c r="L4" s="72" t="s">
        <v>128</v>
      </c>
      <c r="M4" s="72" t="s">
        <v>21</v>
      </c>
      <c r="N4" s="72" t="s">
        <v>19</v>
      </c>
      <c r="O4" s="73" t="s">
        <v>14</v>
      </c>
      <c r="P4" s="73" t="s">
        <v>15</v>
      </c>
      <c r="Q4" s="32" t="s">
        <v>13</v>
      </c>
      <c r="R4" s="73" t="s">
        <v>12</v>
      </c>
    </row>
    <row r="5" spans="1:18" s="174" customFormat="1" ht="15.75" customHeight="1" thickBot="1" x14ac:dyDescent="0.3">
      <c r="A5" s="227"/>
      <c r="B5" s="228"/>
      <c r="C5" s="229"/>
      <c r="D5" s="285"/>
      <c r="E5" s="586" t="s">
        <v>254</v>
      </c>
      <c r="F5" s="586"/>
      <c r="G5" s="58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9"/>
    </row>
    <row r="6" spans="1:18" ht="24.75" customHeight="1" thickBot="1" x14ac:dyDescent="0.3">
      <c r="A6" s="35"/>
      <c r="B6" s="36"/>
      <c r="C6" s="15" t="s">
        <v>129</v>
      </c>
      <c r="D6" s="226"/>
      <c r="E6" s="234" t="s">
        <v>253</v>
      </c>
      <c r="F6" s="234" t="s">
        <v>252</v>
      </c>
      <c r="G6" s="585" t="s">
        <v>274</v>
      </c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8"/>
    </row>
    <row r="7" spans="1:18" ht="22.95" customHeight="1" thickBot="1" x14ac:dyDescent="0.3">
      <c r="A7" s="480" t="s">
        <v>228</v>
      </c>
      <c r="B7" s="558" t="s">
        <v>70</v>
      </c>
      <c r="C7" s="217" t="s">
        <v>201</v>
      </c>
      <c r="D7" s="235" t="s">
        <v>0</v>
      </c>
      <c r="E7" s="249">
        <v>0</v>
      </c>
      <c r="F7" s="250">
        <v>0</v>
      </c>
      <c r="G7" s="362">
        <f>'Project Budget Overview'!B24</f>
        <v>0</v>
      </c>
      <c r="H7" s="363"/>
      <c r="I7" s="363"/>
      <c r="J7" s="364"/>
      <c r="K7" s="236">
        <f>'Proposal Budget Year 2'!K7 * 1.03</f>
        <v>0</v>
      </c>
      <c r="L7" s="237"/>
      <c r="M7" s="238"/>
      <c r="N7" s="237"/>
      <c r="O7" s="5">
        <f>K7*L7</f>
        <v>0</v>
      </c>
      <c r="P7" s="6">
        <f>K7*M7</f>
        <v>0</v>
      </c>
      <c r="Q7" s="7">
        <f>((K7/19.5)*6.6)*N7</f>
        <v>0</v>
      </c>
      <c r="R7" s="239">
        <f t="shared" ref="R7:R59" si="0">SUM(O7:Q7)</f>
        <v>0</v>
      </c>
    </row>
    <row r="8" spans="1:18" ht="22.95" customHeight="1" thickBot="1" x14ac:dyDescent="0.3">
      <c r="A8" s="481"/>
      <c r="B8" s="559"/>
      <c r="C8" s="218" t="s">
        <v>24</v>
      </c>
      <c r="D8" s="368" t="s">
        <v>233</v>
      </c>
      <c r="E8" s="369"/>
      <c r="F8" s="369"/>
      <c r="G8" s="370"/>
      <c r="H8" s="370"/>
      <c r="I8" s="370"/>
      <c r="J8" s="370"/>
      <c r="K8" s="370"/>
      <c r="L8" s="183">
        <f>L7*12</f>
        <v>0</v>
      </c>
      <c r="M8" s="184">
        <f>M7*9</f>
        <v>0</v>
      </c>
      <c r="N8" s="185">
        <f>N7*3</f>
        <v>0</v>
      </c>
      <c r="O8" s="11">
        <f>O7*0.3866</f>
        <v>0</v>
      </c>
      <c r="P8" s="11">
        <f>P7*0.3866</f>
        <v>0</v>
      </c>
      <c r="Q8" s="11">
        <f>Q7*0.3866</f>
        <v>0</v>
      </c>
      <c r="R8" s="12">
        <f t="shared" si="0"/>
        <v>0</v>
      </c>
    </row>
    <row r="9" spans="1:18" ht="22.95" customHeight="1" thickBot="1" x14ac:dyDescent="0.3">
      <c r="A9" s="481"/>
      <c r="B9" s="559"/>
      <c r="C9" s="217" t="s">
        <v>201</v>
      </c>
      <c r="D9" s="160" t="s">
        <v>1</v>
      </c>
      <c r="E9" s="247">
        <v>0</v>
      </c>
      <c r="F9" s="242">
        <v>0</v>
      </c>
      <c r="G9" s="362">
        <f>'Project Budget Overview'!B25</f>
        <v>0</v>
      </c>
      <c r="H9" s="363"/>
      <c r="I9" s="363"/>
      <c r="J9" s="364"/>
      <c r="K9" s="172">
        <f>'Proposal Budget Year 2'!K9 * 1.03</f>
        <v>0</v>
      </c>
      <c r="L9" s="181"/>
      <c r="M9" s="182"/>
      <c r="N9" s="181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2.95" customHeight="1" thickBot="1" x14ac:dyDescent="0.3">
      <c r="A10" s="481"/>
      <c r="B10" s="559"/>
      <c r="C10" s="218" t="s">
        <v>24</v>
      </c>
      <c r="D10" s="368" t="s">
        <v>233</v>
      </c>
      <c r="E10" s="369"/>
      <c r="F10" s="369"/>
      <c r="G10" s="370"/>
      <c r="H10" s="370"/>
      <c r="I10" s="370"/>
      <c r="J10" s="370"/>
      <c r="K10" s="370"/>
      <c r="L10" s="183">
        <f>L9*12</f>
        <v>0</v>
      </c>
      <c r="M10" s="184">
        <f>M9*9</f>
        <v>0</v>
      </c>
      <c r="N10" s="185">
        <f>N9*3</f>
        <v>0</v>
      </c>
      <c r="O10" s="11">
        <f>O9*0.3866</f>
        <v>0</v>
      </c>
      <c r="P10" s="11">
        <f>P9*0.3866</f>
        <v>0</v>
      </c>
      <c r="Q10" s="11">
        <f>Q9*0.3866</f>
        <v>0</v>
      </c>
      <c r="R10" s="13">
        <f t="shared" si="0"/>
        <v>0</v>
      </c>
    </row>
    <row r="11" spans="1:18" ht="22.95" customHeight="1" thickBot="1" x14ac:dyDescent="0.3">
      <c r="A11" s="481"/>
      <c r="B11" s="559"/>
      <c r="C11" s="217" t="s">
        <v>201</v>
      </c>
      <c r="D11" s="160" t="s">
        <v>2</v>
      </c>
      <c r="E11" s="247">
        <v>0</v>
      </c>
      <c r="F11" s="242">
        <v>0</v>
      </c>
      <c r="G11" s="362">
        <f>'Project Budget Overview'!B26</f>
        <v>0</v>
      </c>
      <c r="H11" s="363"/>
      <c r="I11" s="363"/>
      <c r="J11" s="364"/>
      <c r="K11" s="172">
        <f>'Proposal Budget Year 2'!K11 * 1.03</f>
        <v>0</v>
      </c>
      <c r="L11" s="181"/>
      <c r="M11" s="182"/>
      <c r="N11" s="181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2.95" customHeight="1" thickBot="1" x14ac:dyDescent="0.3">
      <c r="A12" s="481"/>
      <c r="B12" s="559"/>
      <c r="C12" s="218" t="s">
        <v>24</v>
      </c>
      <c r="D12" s="368" t="s">
        <v>233</v>
      </c>
      <c r="E12" s="369"/>
      <c r="F12" s="369"/>
      <c r="G12" s="370"/>
      <c r="H12" s="370"/>
      <c r="I12" s="370"/>
      <c r="J12" s="370"/>
      <c r="K12" s="370"/>
      <c r="L12" s="183">
        <f>L11*12</f>
        <v>0</v>
      </c>
      <c r="M12" s="184">
        <f>M11*9</f>
        <v>0</v>
      </c>
      <c r="N12" s="185">
        <f>N11*3</f>
        <v>0</v>
      </c>
      <c r="O12" s="11">
        <f>O11*0.3866</f>
        <v>0</v>
      </c>
      <c r="P12" s="11">
        <f>P11*0.3866</f>
        <v>0</v>
      </c>
      <c r="Q12" s="11">
        <f>Q11*0.3866</f>
        <v>0</v>
      </c>
      <c r="R12" s="13">
        <f t="shared" si="0"/>
        <v>0</v>
      </c>
    </row>
    <row r="13" spans="1:18" ht="22.95" customHeight="1" thickBot="1" x14ac:dyDescent="0.3">
      <c r="A13" s="481"/>
      <c r="B13" s="559"/>
      <c r="C13" s="217" t="s">
        <v>201</v>
      </c>
      <c r="D13" s="160" t="s">
        <v>3</v>
      </c>
      <c r="E13" s="247">
        <v>0</v>
      </c>
      <c r="F13" s="242">
        <v>0</v>
      </c>
      <c r="G13" s="362">
        <f>'Project Budget Overview'!B27</f>
        <v>0</v>
      </c>
      <c r="H13" s="363"/>
      <c r="I13" s="363"/>
      <c r="J13" s="364"/>
      <c r="K13" s="172">
        <f>'Proposal Budget Year 2'!K13 * 1.03</f>
        <v>0</v>
      </c>
      <c r="L13" s="181"/>
      <c r="M13" s="182"/>
      <c r="N13" s="181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2.95" customHeight="1" thickBot="1" x14ac:dyDescent="0.3">
      <c r="A14" s="481"/>
      <c r="B14" s="559"/>
      <c r="C14" s="218" t="s">
        <v>24</v>
      </c>
      <c r="D14" s="368" t="s">
        <v>233</v>
      </c>
      <c r="E14" s="369"/>
      <c r="F14" s="369"/>
      <c r="G14" s="370"/>
      <c r="H14" s="370"/>
      <c r="I14" s="370"/>
      <c r="J14" s="370"/>
      <c r="K14" s="370"/>
      <c r="L14" s="183">
        <f>L13*12</f>
        <v>0</v>
      </c>
      <c r="M14" s="184">
        <f>M13*9</f>
        <v>0</v>
      </c>
      <c r="N14" s="185">
        <f>N13*3</f>
        <v>0</v>
      </c>
      <c r="O14" s="11">
        <f>O13*0.3866</f>
        <v>0</v>
      </c>
      <c r="P14" s="11">
        <f>P13*0.3866</f>
        <v>0</v>
      </c>
      <c r="Q14" s="11">
        <f>Q13*0.3866</f>
        <v>0</v>
      </c>
      <c r="R14" s="13">
        <f t="shared" si="0"/>
        <v>0</v>
      </c>
    </row>
    <row r="15" spans="1:18" ht="22.95" customHeight="1" thickBot="1" x14ac:dyDescent="0.3">
      <c r="A15" s="481"/>
      <c r="B15" s="559"/>
      <c r="C15" s="217" t="s">
        <v>201</v>
      </c>
      <c r="D15" s="160" t="s">
        <v>4</v>
      </c>
      <c r="E15" s="247">
        <v>0</v>
      </c>
      <c r="F15" s="242">
        <v>0</v>
      </c>
      <c r="G15" s="363">
        <f>'Project Budget Overview'!B28</f>
        <v>0</v>
      </c>
      <c r="H15" s="363"/>
      <c r="I15" s="363"/>
      <c r="J15" s="364"/>
      <c r="K15" s="172">
        <f>'Proposal Budget Year 2'!K15 * 1.03</f>
        <v>0</v>
      </c>
      <c r="L15" s="181"/>
      <c r="M15" s="182"/>
      <c r="N15" s="181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2.95" customHeight="1" thickBot="1" x14ac:dyDescent="0.3">
      <c r="A16" s="481"/>
      <c r="B16" s="559"/>
      <c r="C16" s="218" t="s">
        <v>24</v>
      </c>
      <c r="D16" s="368" t="s">
        <v>233</v>
      </c>
      <c r="E16" s="369"/>
      <c r="F16" s="369"/>
      <c r="G16" s="370"/>
      <c r="H16" s="370"/>
      <c r="I16" s="370"/>
      <c r="J16" s="370"/>
      <c r="K16" s="370"/>
      <c r="L16" s="183">
        <f>L15*12</f>
        <v>0</v>
      </c>
      <c r="M16" s="184">
        <f>M15*9</f>
        <v>0</v>
      </c>
      <c r="N16" s="185">
        <f>N15*3</f>
        <v>0</v>
      </c>
      <c r="O16" s="11">
        <f>O15*0.3866</f>
        <v>0</v>
      </c>
      <c r="P16" s="11">
        <f>P15*0.3866</f>
        <v>0</v>
      </c>
      <c r="Q16" s="11">
        <f>Q15*0.3866</f>
        <v>0</v>
      </c>
      <c r="R16" s="13">
        <f t="shared" si="0"/>
        <v>0</v>
      </c>
    </row>
    <row r="17" spans="1:18" ht="22.95" customHeight="1" thickBot="1" x14ac:dyDescent="0.3">
      <c r="A17" s="481"/>
      <c r="B17" s="559"/>
      <c r="C17" s="217" t="s">
        <v>201</v>
      </c>
      <c r="D17" s="160" t="s">
        <v>5</v>
      </c>
      <c r="E17" s="247">
        <v>0</v>
      </c>
      <c r="F17" s="242">
        <v>0</v>
      </c>
      <c r="G17" s="362">
        <f>'Project Budget Overview'!B29</f>
        <v>0</v>
      </c>
      <c r="H17" s="363"/>
      <c r="I17" s="363"/>
      <c r="J17" s="364"/>
      <c r="K17" s="172">
        <f>'Proposal Budget Year 2'!K17 * 1.03</f>
        <v>0</v>
      </c>
      <c r="L17" s="181"/>
      <c r="M17" s="182"/>
      <c r="N17" s="181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2.95" customHeight="1" thickBot="1" x14ac:dyDescent="0.3">
      <c r="A18" s="481"/>
      <c r="B18" s="559"/>
      <c r="C18" s="218" t="s">
        <v>24</v>
      </c>
      <c r="D18" s="368" t="s">
        <v>233</v>
      </c>
      <c r="E18" s="369"/>
      <c r="F18" s="369"/>
      <c r="G18" s="370"/>
      <c r="H18" s="370"/>
      <c r="I18" s="370"/>
      <c r="J18" s="370"/>
      <c r="K18" s="370"/>
      <c r="L18" s="183">
        <f>L17*12</f>
        <v>0</v>
      </c>
      <c r="M18" s="184">
        <f>M17*9</f>
        <v>0</v>
      </c>
      <c r="N18" s="185">
        <f>N17*3</f>
        <v>0</v>
      </c>
      <c r="O18" s="11">
        <f>O17*0.3866</f>
        <v>0</v>
      </c>
      <c r="P18" s="11">
        <f>P17*0.3866</f>
        <v>0</v>
      </c>
      <c r="Q18" s="11">
        <f>Q17*0.3866</f>
        <v>0</v>
      </c>
      <c r="R18" s="13">
        <f t="shared" si="0"/>
        <v>0</v>
      </c>
    </row>
    <row r="19" spans="1:18" ht="22.95" customHeight="1" thickBot="1" x14ac:dyDescent="0.3">
      <c r="A19" s="481"/>
      <c r="B19" s="559"/>
      <c r="C19" s="217" t="s">
        <v>201</v>
      </c>
      <c r="D19" s="160" t="s">
        <v>214</v>
      </c>
      <c r="E19" s="247">
        <v>0</v>
      </c>
      <c r="F19" s="242">
        <v>0</v>
      </c>
      <c r="G19" s="363">
        <f>'Project Budget Overview'!B30</f>
        <v>0</v>
      </c>
      <c r="H19" s="363"/>
      <c r="I19" s="363"/>
      <c r="J19" s="364"/>
      <c r="K19" s="172">
        <f>'Proposal Budget Year 2'!K19 * 1.03</f>
        <v>0</v>
      </c>
      <c r="L19" s="181"/>
      <c r="M19" s="182"/>
      <c r="N19" s="181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2.95" customHeight="1" thickBot="1" x14ac:dyDescent="0.3">
      <c r="A20" s="481"/>
      <c r="B20" s="559"/>
      <c r="C20" s="218" t="s">
        <v>24</v>
      </c>
      <c r="D20" s="368" t="s">
        <v>233</v>
      </c>
      <c r="E20" s="369"/>
      <c r="F20" s="369"/>
      <c r="G20" s="370"/>
      <c r="H20" s="370"/>
      <c r="I20" s="370"/>
      <c r="J20" s="370"/>
      <c r="K20" s="370"/>
      <c r="L20" s="183">
        <f>L19*12</f>
        <v>0</v>
      </c>
      <c r="M20" s="184">
        <f>M19*9</f>
        <v>0</v>
      </c>
      <c r="N20" s="185">
        <f>N19*3</f>
        <v>0</v>
      </c>
      <c r="O20" s="11">
        <f>O19*0.3866</f>
        <v>0</v>
      </c>
      <c r="P20" s="11">
        <f>P19*0.3866</f>
        <v>0</v>
      </c>
      <c r="Q20" s="11">
        <f>Q19*0.3866</f>
        <v>0</v>
      </c>
      <c r="R20" s="13">
        <f t="shared" si="0"/>
        <v>0</v>
      </c>
    </row>
    <row r="21" spans="1:18" ht="22.95" customHeight="1" thickBot="1" x14ac:dyDescent="0.3">
      <c r="A21" s="481"/>
      <c r="B21" s="559"/>
      <c r="C21" s="217" t="s">
        <v>201</v>
      </c>
      <c r="D21" s="160" t="s">
        <v>215</v>
      </c>
      <c r="E21" s="247">
        <v>0</v>
      </c>
      <c r="F21" s="242">
        <v>0</v>
      </c>
      <c r="G21" s="363">
        <f>'Project Budget Overview'!B31</f>
        <v>0</v>
      </c>
      <c r="H21" s="363"/>
      <c r="I21" s="363"/>
      <c r="J21" s="364"/>
      <c r="K21" s="172">
        <f>'Proposal Budget Year 2'!K21 * 1.03</f>
        <v>0</v>
      </c>
      <c r="L21" s="181"/>
      <c r="M21" s="182"/>
      <c r="N21" s="181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2.95" customHeight="1" thickBot="1" x14ac:dyDescent="0.3">
      <c r="A22" s="481"/>
      <c r="B22" s="559"/>
      <c r="C22" s="218" t="s">
        <v>24</v>
      </c>
      <c r="D22" s="368" t="s">
        <v>233</v>
      </c>
      <c r="E22" s="369"/>
      <c r="F22" s="369"/>
      <c r="G22" s="370"/>
      <c r="H22" s="370"/>
      <c r="I22" s="370"/>
      <c r="J22" s="370"/>
      <c r="K22" s="370"/>
      <c r="L22" s="183">
        <f>L21*12</f>
        <v>0</v>
      </c>
      <c r="M22" s="184">
        <f>M21*9</f>
        <v>0</v>
      </c>
      <c r="N22" s="185">
        <f>N21*3</f>
        <v>0</v>
      </c>
      <c r="O22" s="11">
        <f>O21*0.3866</f>
        <v>0</v>
      </c>
      <c r="P22" s="11">
        <f>P21*0.3866</f>
        <v>0</v>
      </c>
      <c r="Q22" s="11">
        <f>Q21*0.3866</f>
        <v>0</v>
      </c>
      <c r="R22" s="13">
        <f t="shared" si="0"/>
        <v>0</v>
      </c>
    </row>
    <row r="23" spans="1:18" ht="22.95" customHeight="1" thickBot="1" x14ac:dyDescent="0.3">
      <c r="A23" s="481"/>
      <c r="B23" s="559"/>
      <c r="C23" s="217" t="s">
        <v>201</v>
      </c>
      <c r="D23" s="160" t="s">
        <v>216</v>
      </c>
      <c r="E23" s="247">
        <v>0</v>
      </c>
      <c r="F23" s="242">
        <v>0</v>
      </c>
      <c r="G23" s="362">
        <f>'Project Budget Overview'!B32</f>
        <v>0</v>
      </c>
      <c r="H23" s="363"/>
      <c r="I23" s="363"/>
      <c r="J23" s="364"/>
      <c r="K23" s="172">
        <f>'Proposal Budget Year 2'!K23 * 1.03</f>
        <v>0</v>
      </c>
      <c r="L23" s="181"/>
      <c r="M23" s="182"/>
      <c r="N23" s="181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2.95" customHeight="1" thickBot="1" x14ac:dyDescent="0.3">
      <c r="A24" s="481"/>
      <c r="B24" s="559"/>
      <c r="C24" s="218" t="s">
        <v>24</v>
      </c>
      <c r="D24" s="368" t="s">
        <v>233</v>
      </c>
      <c r="E24" s="369"/>
      <c r="F24" s="369"/>
      <c r="G24" s="370"/>
      <c r="H24" s="370"/>
      <c r="I24" s="370"/>
      <c r="J24" s="370"/>
      <c r="K24" s="370"/>
      <c r="L24" s="183">
        <f>L23*12</f>
        <v>0</v>
      </c>
      <c r="M24" s="184">
        <f>M23*9</f>
        <v>0</v>
      </c>
      <c r="N24" s="185">
        <f>N23*3</f>
        <v>0</v>
      </c>
      <c r="O24" s="11">
        <f>O23*0.3866</f>
        <v>0</v>
      </c>
      <c r="P24" s="11">
        <f>P23*0.3866</f>
        <v>0</v>
      </c>
      <c r="Q24" s="11">
        <f>Q23*0.3866</f>
        <v>0</v>
      </c>
      <c r="R24" s="13">
        <f t="shared" si="0"/>
        <v>0</v>
      </c>
    </row>
    <row r="25" spans="1:18" ht="22.95" customHeight="1" thickBot="1" x14ac:dyDescent="0.3">
      <c r="A25" s="481"/>
      <c r="B25" s="559"/>
      <c r="C25" s="217" t="s">
        <v>201</v>
      </c>
      <c r="D25" s="160" t="s">
        <v>217</v>
      </c>
      <c r="E25" s="247">
        <v>0</v>
      </c>
      <c r="F25" s="242">
        <v>0</v>
      </c>
      <c r="G25" s="362">
        <f>'Project Budget Overview'!B33</f>
        <v>0</v>
      </c>
      <c r="H25" s="363"/>
      <c r="I25" s="363"/>
      <c r="J25" s="364"/>
      <c r="K25" s="172">
        <f>'Proposal Budget Year 2'!K25 * 1.03</f>
        <v>0</v>
      </c>
      <c r="L25" s="181"/>
      <c r="M25" s="182"/>
      <c r="N25" s="181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2.95" customHeight="1" thickBot="1" x14ac:dyDescent="0.3">
      <c r="A26" s="481"/>
      <c r="B26" s="559"/>
      <c r="C26" s="218" t="s">
        <v>24</v>
      </c>
      <c r="D26" s="368" t="s">
        <v>233</v>
      </c>
      <c r="E26" s="369"/>
      <c r="F26" s="369"/>
      <c r="G26" s="370"/>
      <c r="H26" s="370"/>
      <c r="I26" s="370"/>
      <c r="J26" s="370"/>
      <c r="K26" s="370"/>
      <c r="L26" s="183">
        <f>L25*12</f>
        <v>0</v>
      </c>
      <c r="M26" s="184">
        <f>M25*9</f>
        <v>0</v>
      </c>
      <c r="N26" s="185">
        <f>N25*3</f>
        <v>0</v>
      </c>
      <c r="O26" s="11">
        <f>O25*0.3866</f>
        <v>0</v>
      </c>
      <c r="P26" s="11">
        <f>P25*0.3866</f>
        <v>0</v>
      </c>
      <c r="Q26" s="11">
        <f>Q25*0.3866</f>
        <v>0</v>
      </c>
      <c r="R26" s="13">
        <f t="shared" si="0"/>
        <v>0</v>
      </c>
    </row>
    <row r="27" spans="1:18" ht="22.95" customHeight="1" thickBot="1" x14ac:dyDescent="0.3">
      <c r="A27" s="481"/>
      <c r="B27" s="559"/>
      <c r="C27" s="217" t="s">
        <v>201</v>
      </c>
      <c r="D27" s="160" t="s">
        <v>218</v>
      </c>
      <c r="E27" s="247">
        <v>0</v>
      </c>
      <c r="F27" s="242">
        <v>0</v>
      </c>
      <c r="G27" s="362">
        <f>'Project Budget Overview'!B34</f>
        <v>0</v>
      </c>
      <c r="H27" s="363"/>
      <c r="I27" s="363"/>
      <c r="J27" s="364"/>
      <c r="K27" s="172">
        <f>'Proposal Budget Year 2'!K27 * 1.03</f>
        <v>0</v>
      </c>
      <c r="L27" s="181"/>
      <c r="M27" s="182"/>
      <c r="N27" s="181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2.95" customHeight="1" thickBot="1" x14ac:dyDescent="0.3">
      <c r="A28" s="481"/>
      <c r="B28" s="559"/>
      <c r="C28" s="218" t="s">
        <v>24</v>
      </c>
      <c r="D28" s="368" t="s">
        <v>233</v>
      </c>
      <c r="E28" s="369"/>
      <c r="F28" s="369"/>
      <c r="G28" s="370"/>
      <c r="H28" s="370"/>
      <c r="I28" s="370"/>
      <c r="J28" s="370"/>
      <c r="K28" s="370"/>
      <c r="L28" s="183">
        <f>L27*12</f>
        <v>0</v>
      </c>
      <c r="M28" s="184">
        <f>M27*9</f>
        <v>0</v>
      </c>
      <c r="N28" s="185">
        <f>N27*3</f>
        <v>0</v>
      </c>
      <c r="O28" s="11">
        <f>O27*0.3866</f>
        <v>0</v>
      </c>
      <c r="P28" s="11">
        <f>P27*0.3866</f>
        <v>0</v>
      </c>
      <c r="Q28" s="11">
        <f>Q27*0.3866</f>
        <v>0</v>
      </c>
      <c r="R28" s="13">
        <f t="shared" si="0"/>
        <v>0</v>
      </c>
    </row>
    <row r="29" spans="1:18" ht="22.95" customHeight="1" thickBot="1" x14ac:dyDescent="0.3">
      <c r="A29" s="481"/>
      <c r="B29" s="559"/>
      <c r="C29" s="217" t="s">
        <v>201</v>
      </c>
      <c r="D29" s="160" t="s">
        <v>219</v>
      </c>
      <c r="E29" s="247">
        <v>0</v>
      </c>
      <c r="F29" s="242">
        <v>0</v>
      </c>
      <c r="G29" s="362">
        <f>'Project Budget Overview'!B35</f>
        <v>0</v>
      </c>
      <c r="H29" s="363"/>
      <c r="I29" s="363"/>
      <c r="J29" s="364"/>
      <c r="K29" s="172">
        <f>'Proposal Budget Year 2'!K29 * 1.03</f>
        <v>0</v>
      </c>
      <c r="L29" s="181"/>
      <c r="M29" s="182"/>
      <c r="N29" s="181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2.95" customHeight="1" thickBot="1" x14ac:dyDescent="0.3">
      <c r="A30" s="481"/>
      <c r="B30" s="559"/>
      <c r="C30" s="218" t="s">
        <v>24</v>
      </c>
      <c r="D30" s="368" t="s">
        <v>233</v>
      </c>
      <c r="E30" s="369"/>
      <c r="F30" s="369"/>
      <c r="G30" s="370"/>
      <c r="H30" s="370"/>
      <c r="I30" s="370"/>
      <c r="J30" s="370"/>
      <c r="K30" s="370"/>
      <c r="L30" s="183">
        <f>L29*12</f>
        <v>0</v>
      </c>
      <c r="M30" s="184">
        <f>M29*9</f>
        <v>0</v>
      </c>
      <c r="N30" s="185">
        <f>N29*3</f>
        <v>0</v>
      </c>
      <c r="O30" s="11">
        <f>O29*0.3866</f>
        <v>0</v>
      </c>
      <c r="P30" s="11">
        <f>P29*0.3866</f>
        <v>0</v>
      </c>
      <c r="Q30" s="11">
        <f>Q29*0.3866</f>
        <v>0</v>
      </c>
      <c r="R30" s="13">
        <f t="shared" si="0"/>
        <v>0</v>
      </c>
    </row>
    <row r="31" spans="1:18" ht="22.95" customHeight="1" thickBot="1" x14ac:dyDescent="0.3">
      <c r="A31" s="481"/>
      <c r="B31" s="559"/>
      <c r="C31" s="217" t="s">
        <v>201</v>
      </c>
      <c r="D31" s="160" t="s">
        <v>220</v>
      </c>
      <c r="E31" s="247">
        <v>0</v>
      </c>
      <c r="F31" s="242">
        <v>0</v>
      </c>
      <c r="G31" s="362">
        <f>'Project Budget Overview'!B36</f>
        <v>0</v>
      </c>
      <c r="H31" s="363"/>
      <c r="I31" s="363"/>
      <c r="J31" s="364"/>
      <c r="K31" s="172">
        <f>'Proposal Budget Year 2'!K31 * 1.03</f>
        <v>0</v>
      </c>
      <c r="L31" s="181"/>
      <c r="M31" s="182"/>
      <c r="N31" s="181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2.95" customHeight="1" thickBot="1" x14ac:dyDescent="0.3">
      <c r="A32" s="481"/>
      <c r="B32" s="559"/>
      <c r="C32" s="218" t="s">
        <v>24</v>
      </c>
      <c r="D32" s="368" t="s">
        <v>233</v>
      </c>
      <c r="E32" s="369"/>
      <c r="F32" s="369"/>
      <c r="G32" s="370"/>
      <c r="H32" s="370"/>
      <c r="I32" s="370"/>
      <c r="J32" s="370"/>
      <c r="K32" s="370"/>
      <c r="L32" s="183">
        <f>L31*12</f>
        <v>0</v>
      </c>
      <c r="M32" s="184">
        <f>M31*9</f>
        <v>0</v>
      </c>
      <c r="N32" s="185">
        <f>N31*3</f>
        <v>0</v>
      </c>
      <c r="O32" s="11">
        <f>O31*0.3866</f>
        <v>0</v>
      </c>
      <c r="P32" s="11">
        <f>P31*0.3866</f>
        <v>0</v>
      </c>
      <c r="Q32" s="11">
        <f>Q31*0.3866</f>
        <v>0</v>
      </c>
      <c r="R32" s="13">
        <f t="shared" si="0"/>
        <v>0</v>
      </c>
    </row>
    <row r="33" spans="1:18" ht="22.95" customHeight="1" thickBot="1" x14ac:dyDescent="0.3">
      <c r="A33" s="481"/>
      <c r="B33" s="559"/>
      <c r="C33" s="217" t="s">
        <v>201</v>
      </c>
      <c r="D33" s="160" t="s">
        <v>221</v>
      </c>
      <c r="E33" s="247">
        <v>0</v>
      </c>
      <c r="F33" s="242">
        <v>0</v>
      </c>
      <c r="G33" s="362">
        <f>'Project Budget Overview'!B37</f>
        <v>0</v>
      </c>
      <c r="H33" s="363"/>
      <c r="I33" s="363"/>
      <c r="J33" s="364"/>
      <c r="K33" s="172">
        <f>'Proposal Budget Year 2'!K33 * 1.03</f>
        <v>0</v>
      </c>
      <c r="L33" s="181"/>
      <c r="M33" s="182"/>
      <c r="N33" s="181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2.95" customHeight="1" thickBot="1" x14ac:dyDescent="0.3">
      <c r="A34" s="481"/>
      <c r="B34" s="559"/>
      <c r="C34" s="218" t="s">
        <v>24</v>
      </c>
      <c r="D34" s="368" t="s">
        <v>233</v>
      </c>
      <c r="E34" s="369"/>
      <c r="F34" s="369"/>
      <c r="G34" s="370"/>
      <c r="H34" s="370"/>
      <c r="I34" s="370"/>
      <c r="J34" s="370"/>
      <c r="K34" s="370"/>
      <c r="L34" s="183">
        <f>L33*12</f>
        <v>0</v>
      </c>
      <c r="M34" s="184">
        <f>M33*9</f>
        <v>0</v>
      </c>
      <c r="N34" s="185">
        <f>N33*3</f>
        <v>0</v>
      </c>
      <c r="O34" s="11">
        <f>O33*0.3866</f>
        <v>0</v>
      </c>
      <c r="P34" s="11">
        <f>P33*0.3866</f>
        <v>0</v>
      </c>
      <c r="Q34" s="11">
        <f>Q33*0.3866</f>
        <v>0</v>
      </c>
      <c r="R34" s="13">
        <f t="shared" si="0"/>
        <v>0</v>
      </c>
    </row>
    <row r="35" spans="1:18" ht="22.95" customHeight="1" thickBot="1" x14ac:dyDescent="0.3">
      <c r="A35" s="481"/>
      <c r="B35" s="559"/>
      <c r="C35" s="217" t="s">
        <v>201</v>
      </c>
      <c r="D35" s="160" t="s">
        <v>222</v>
      </c>
      <c r="E35" s="247">
        <v>0</v>
      </c>
      <c r="F35" s="242">
        <v>0</v>
      </c>
      <c r="G35" s="362">
        <f>'Project Budget Overview'!B38</f>
        <v>0</v>
      </c>
      <c r="H35" s="363"/>
      <c r="I35" s="363"/>
      <c r="J35" s="364"/>
      <c r="K35" s="172">
        <f>'Proposal Budget Year 2'!K35 * 1.03</f>
        <v>0</v>
      </c>
      <c r="L35" s="181"/>
      <c r="M35" s="182"/>
      <c r="N35" s="181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2.95" customHeight="1" thickBot="1" x14ac:dyDescent="0.3">
      <c r="A36" s="588">
        <f>R73</f>
        <v>0</v>
      </c>
      <c r="B36" s="559"/>
      <c r="C36" s="218" t="s">
        <v>24</v>
      </c>
      <c r="D36" s="368" t="s">
        <v>233</v>
      </c>
      <c r="E36" s="370"/>
      <c r="F36" s="370"/>
      <c r="G36" s="370"/>
      <c r="H36" s="370"/>
      <c r="I36" s="370"/>
      <c r="J36" s="370"/>
      <c r="K36" s="370"/>
      <c r="L36" s="183">
        <f>L35*12</f>
        <v>0</v>
      </c>
      <c r="M36" s="184">
        <f>M35*9</f>
        <v>0</v>
      </c>
      <c r="N36" s="185">
        <f>N35*3</f>
        <v>0</v>
      </c>
      <c r="O36" s="11">
        <f>O35*0.3866</f>
        <v>0</v>
      </c>
      <c r="P36" s="11">
        <f>P35*0.3866</f>
        <v>0</v>
      </c>
      <c r="Q36" s="11">
        <f>Q35*0.3866</f>
        <v>0</v>
      </c>
      <c r="R36" s="13">
        <f t="shared" si="0"/>
        <v>0</v>
      </c>
    </row>
    <row r="37" spans="1:18" ht="22.95" customHeight="1" thickBot="1" x14ac:dyDescent="0.3">
      <c r="A37" s="588"/>
      <c r="B37" s="559"/>
      <c r="C37" s="217" t="s">
        <v>201</v>
      </c>
      <c r="D37" s="160" t="s">
        <v>223</v>
      </c>
      <c r="E37" s="247">
        <v>0</v>
      </c>
      <c r="F37" s="242">
        <v>0</v>
      </c>
      <c r="G37" s="362">
        <f>'Project Budget Overview'!B39</f>
        <v>0</v>
      </c>
      <c r="H37" s="363"/>
      <c r="I37" s="363"/>
      <c r="J37" s="364"/>
      <c r="K37" s="172">
        <f>'Proposal Budget Year 2'!K37 * 1.03</f>
        <v>0</v>
      </c>
      <c r="L37" s="181"/>
      <c r="M37" s="182"/>
      <c r="N37" s="181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2.95" customHeight="1" thickBot="1" x14ac:dyDescent="0.3">
      <c r="A38" s="588"/>
      <c r="B38" s="559"/>
      <c r="C38" s="218" t="s">
        <v>24</v>
      </c>
      <c r="D38" s="368" t="s">
        <v>233</v>
      </c>
      <c r="E38" s="370"/>
      <c r="F38" s="370"/>
      <c r="G38" s="370"/>
      <c r="H38" s="370"/>
      <c r="I38" s="370"/>
      <c r="J38" s="370"/>
      <c r="K38" s="370"/>
      <c r="L38" s="183">
        <f>L37*12</f>
        <v>0</v>
      </c>
      <c r="M38" s="184">
        <f>M37*9</f>
        <v>0</v>
      </c>
      <c r="N38" s="185">
        <f>N37*3</f>
        <v>0</v>
      </c>
      <c r="O38" s="11">
        <f>O37*0.3866</f>
        <v>0</v>
      </c>
      <c r="P38" s="11">
        <f>P37*0.3866</f>
        <v>0</v>
      </c>
      <c r="Q38" s="11">
        <f>Q37*0.3866</f>
        <v>0</v>
      </c>
      <c r="R38" s="13">
        <f t="shared" si="0"/>
        <v>0</v>
      </c>
    </row>
    <row r="39" spans="1:18" ht="22.95" customHeight="1" thickBot="1" x14ac:dyDescent="0.3">
      <c r="A39" s="588"/>
      <c r="B39" s="559"/>
      <c r="C39" s="217" t="s">
        <v>201</v>
      </c>
      <c r="D39" s="160" t="s">
        <v>224</v>
      </c>
      <c r="E39" s="247">
        <v>0</v>
      </c>
      <c r="F39" s="242">
        <v>0</v>
      </c>
      <c r="G39" s="362">
        <f>'Project Budget Overview'!B40</f>
        <v>0</v>
      </c>
      <c r="H39" s="363"/>
      <c r="I39" s="363"/>
      <c r="J39" s="364"/>
      <c r="K39" s="172">
        <f>'Proposal Budget Year 2'!K39 * 1.03</f>
        <v>0</v>
      </c>
      <c r="L39" s="181"/>
      <c r="M39" s="182"/>
      <c r="N39" s="181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2.95" customHeight="1" thickBot="1" x14ac:dyDescent="0.3">
      <c r="A40" s="588"/>
      <c r="B40" s="559"/>
      <c r="C40" s="218" t="s">
        <v>24</v>
      </c>
      <c r="D40" s="368" t="s">
        <v>233</v>
      </c>
      <c r="E40" s="370"/>
      <c r="F40" s="370"/>
      <c r="G40" s="370"/>
      <c r="H40" s="370"/>
      <c r="I40" s="370"/>
      <c r="J40" s="370"/>
      <c r="K40" s="370"/>
      <c r="L40" s="183">
        <f>L39*12</f>
        <v>0</v>
      </c>
      <c r="M40" s="184">
        <f>M39*9</f>
        <v>0</v>
      </c>
      <c r="N40" s="185">
        <f>N39*3</f>
        <v>0</v>
      </c>
      <c r="O40" s="11">
        <f>O39*0.3866</f>
        <v>0</v>
      </c>
      <c r="P40" s="11">
        <f>P39*0.3866</f>
        <v>0</v>
      </c>
      <c r="Q40" s="11">
        <f>Q39*0.3866</f>
        <v>0</v>
      </c>
      <c r="R40" s="13">
        <f t="shared" si="0"/>
        <v>0</v>
      </c>
    </row>
    <row r="41" spans="1:18" ht="22.95" customHeight="1" thickBot="1" x14ac:dyDescent="0.3">
      <c r="A41" s="588"/>
      <c r="B41" s="559"/>
      <c r="C41" s="217" t="s">
        <v>201</v>
      </c>
      <c r="D41" s="160" t="s">
        <v>225</v>
      </c>
      <c r="E41" s="247">
        <v>0</v>
      </c>
      <c r="F41" s="242">
        <v>0</v>
      </c>
      <c r="G41" s="362">
        <f>'Project Budget Overview'!B41</f>
        <v>0</v>
      </c>
      <c r="H41" s="363"/>
      <c r="I41" s="363"/>
      <c r="J41" s="364"/>
      <c r="K41" s="172">
        <f>'Proposal Budget Year 2'!K41 * 1.03</f>
        <v>0</v>
      </c>
      <c r="L41" s="181"/>
      <c r="M41" s="182"/>
      <c r="N41" s="181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2.95" customHeight="1" thickBot="1" x14ac:dyDescent="0.3">
      <c r="A42" s="588"/>
      <c r="B42" s="559"/>
      <c r="C42" s="218" t="s">
        <v>24</v>
      </c>
      <c r="D42" s="368" t="s">
        <v>233</v>
      </c>
      <c r="E42" s="370"/>
      <c r="F42" s="370"/>
      <c r="G42" s="370"/>
      <c r="H42" s="370"/>
      <c r="I42" s="370"/>
      <c r="J42" s="370"/>
      <c r="K42" s="370"/>
      <c r="L42" s="183">
        <f>L41*12</f>
        <v>0</v>
      </c>
      <c r="M42" s="184">
        <f>M41*9</f>
        <v>0</v>
      </c>
      <c r="N42" s="185">
        <f>N41*3</f>
        <v>0</v>
      </c>
      <c r="O42" s="11">
        <f>O41*0.3866</f>
        <v>0</v>
      </c>
      <c r="P42" s="11">
        <f>P41*0.3866</f>
        <v>0</v>
      </c>
      <c r="Q42" s="11">
        <f>Q41*0.3866</f>
        <v>0</v>
      </c>
      <c r="R42" s="13">
        <f t="shared" si="0"/>
        <v>0</v>
      </c>
    </row>
    <row r="43" spans="1:18" ht="22.95" customHeight="1" thickBot="1" x14ac:dyDescent="0.3">
      <c r="A43" s="588"/>
      <c r="B43" s="559"/>
      <c r="C43" s="217" t="s">
        <v>201</v>
      </c>
      <c r="D43" s="160" t="s">
        <v>226</v>
      </c>
      <c r="E43" s="247">
        <v>0</v>
      </c>
      <c r="F43" s="242">
        <v>0</v>
      </c>
      <c r="G43" s="362">
        <f>'Project Budget Overview'!B42</f>
        <v>0</v>
      </c>
      <c r="H43" s="363"/>
      <c r="I43" s="363"/>
      <c r="J43" s="364"/>
      <c r="K43" s="172">
        <f>'Proposal Budget Year 2'!K43 * 1.03</f>
        <v>0</v>
      </c>
      <c r="L43" s="181"/>
      <c r="M43" s="182"/>
      <c r="N43" s="181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2.95" customHeight="1" thickBot="1" x14ac:dyDescent="0.3">
      <c r="A44" s="588"/>
      <c r="B44" s="559"/>
      <c r="C44" s="218" t="s">
        <v>24</v>
      </c>
      <c r="D44" s="368" t="s">
        <v>233</v>
      </c>
      <c r="E44" s="370"/>
      <c r="F44" s="370"/>
      <c r="G44" s="370"/>
      <c r="H44" s="370"/>
      <c r="I44" s="370"/>
      <c r="J44" s="370"/>
      <c r="K44" s="370"/>
      <c r="L44" s="183">
        <f>L43*12</f>
        <v>0</v>
      </c>
      <c r="M44" s="184">
        <f>M43*9</f>
        <v>0</v>
      </c>
      <c r="N44" s="185">
        <f>N43*3</f>
        <v>0</v>
      </c>
      <c r="O44" s="11">
        <f>O43*0.3866</f>
        <v>0</v>
      </c>
      <c r="P44" s="11">
        <f>P43*0.3866</f>
        <v>0</v>
      </c>
      <c r="Q44" s="11">
        <f>Q43*0.3866</f>
        <v>0</v>
      </c>
      <c r="R44" s="13">
        <f t="shared" si="0"/>
        <v>0</v>
      </c>
    </row>
    <row r="45" spans="1:18" ht="22.95" customHeight="1" thickBot="1" x14ac:dyDescent="0.3">
      <c r="A45" s="588"/>
      <c r="B45" s="559"/>
      <c r="C45" s="217" t="s">
        <v>201</v>
      </c>
      <c r="D45" s="160" t="s">
        <v>227</v>
      </c>
      <c r="E45" s="247">
        <v>0</v>
      </c>
      <c r="F45" s="242">
        <v>0</v>
      </c>
      <c r="G45" s="362">
        <f>'Project Budget Overview'!B43</f>
        <v>0</v>
      </c>
      <c r="H45" s="363"/>
      <c r="I45" s="363"/>
      <c r="J45" s="364"/>
      <c r="K45" s="172">
        <f>'Proposal Budget Year 2'!K45 * 1.03</f>
        <v>0</v>
      </c>
      <c r="L45" s="181"/>
      <c r="M45" s="182"/>
      <c r="N45" s="181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2.95" customHeight="1" thickBot="1" x14ac:dyDescent="0.3">
      <c r="A46" s="588"/>
      <c r="B46" s="559"/>
      <c r="C46" s="218" t="s">
        <v>24</v>
      </c>
      <c r="D46" s="368" t="s">
        <v>233</v>
      </c>
      <c r="E46" s="370"/>
      <c r="F46" s="370"/>
      <c r="G46" s="370"/>
      <c r="H46" s="370"/>
      <c r="I46" s="370"/>
      <c r="J46" s="370"/>
      <c r="K46" s="370"/>
      <c r="L46" s="183">
        <f>L45*12</f>
        <v>0</v>
      </c>
      <c r="M46" s="184">
        <f>M45*9</f>
        <v>0</v>
      </c>
      <c r="N46" s="185">
        <f>N45*3</f>
        <v>0</v>
      </c>
      <c r="O46" s="11">
        <f>O45*0.3866</f>
        <v>0</v>
      </c>
      <c r="P46" s="11">
        <f>P45*0.3866</f>
        <v>0</v>
      </c>
      <c r="Q46" s="11">
        <f>Q45*0.3866</f>
        <v>0</v>
      </c>
      <c r="R46" s="13">
        <f t="shared" si="0"/>
        <v>0</v>
      </c>
    </row>
    <row r="47" spans="1:18" s="176" customFormat="1" ht="13.8" thickBot="1" x14ac:dyDescent="0.3">
      <c r="A47" s="588"/>
      <c r="B47" s="559"/>
      <c r="C47" s="219" t="s">
        <v>130</v>
      </c>
      <c r="D47" s="566" t="s">
        <v>276</v>
      </c>
      <c r="E47" s="567"/>
      <c r="F47" s="567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9"/>
    </row>
    <row r="48" spans="1:18" ht="22.95" customHeight="1" thickBot="1" x14ac:dyDescent="0.3">
      <c r="A48" s="588"/>
      <c r="B48" s="559"/>
      <c r="C48" s="217" t="s">
        <v>202</v>
      </c>
      <c r="D48" s="160" t="s">
        <v>0</v>
      </c>
      <c r="E48" s="247">
        <v>0</v>
      </c>
      <c r="F48" s="242">
        <v>0</v>
      </c>
      <c r="G48" s="362">
        <f>'Project Budget Overview'!B46</f>
        <v>0</v>
      </c>
      <c r="H48" s="363"/>
      <c r="I48" s="363"/>
      <c r="J48" s="364"/>
      <c r="K48" s="172">
        <f>'Proposal Budget Year 2'!K48 * 1.03</f>
        <v>0</v>
      </c>
      <c r="L48" s="181"/>
      <c r="M48" s="182"/>
      <c r="N48" s="181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2.95" customHeight="1" thickBot="1" x14ac:dyDescent="0.3">
      <c r="A49" s="588"/>
      <c r="B49" s="559"/>
      <c r="C49" s="218" t="s">
        <v>24</v>
      </c>
      <c r="D49" s="368" t="s">
        <v>233</v>
      </c>
      <c r="E49" s="369"/>
      <c r="F49" s="369"/>
      <c r="G49" s="370"/>
      <c r="H49" s="370"/>
      <c r="I49" s="370"/>
      <c r="J49" s="370"/>
      <c r="K49" s="370"/>
      <c r="L49" s="183">
        <f>L48*12</f>
        <v>0</v>
      </c>
      <c r="M49" s="184">
        <f>M48*9</f>
        <v>0</v>
      </c>
      <c r="N49" s="185">
        <f>N48*3</f>
        <v>0</v>
      </c>
      <c r="O49" s="10">
        <f>O48*0.6169</f>
        <v>0</v>
      </c>
      <c r="P49" s="10">
        <f>P48*0.6169</f>
        <v>0</v>
      </c>
      <c r="Q49" s="10">
        <f>Q48*0.6169</f>
        <v>0</v>
      </c>
      <c r="R49" s="13">
        <f t="shared" si="1"/>
        <v>0</v>
      </c>
    </row>
    <row r="50" spans="1:18" ht="22.95" customHeight="1" thickBot="1" x14ac:dyDescent="0.3">
      <c r="A50" s="588"/>
      <c r="B50" s="559"/>
      <c r="C50" s="217" t="s">
        <v>202</v>
      </c>
      <c r="D50" s="160" t="s">
        <v>1</v>
      </c>
      <c r="E50" s="247">
        <v>0</v>
      </c>
      <c r="F50" s="242">
        <v>0</v>
      </c>
      <c r="G50" s="362">
        <f>'Project Budget Overview'!B47</f>
        <v>0</v>
      </c>
      <c r="H50" s="363"/>
      <c r="I50" s="363"/>
      <c r="J50" s="364"/>
      <c r="K50" s="172">
        <f>'Proposal Budget Year 2'!K50 * 1.03</f>
        <v>0</v>
      </c>
      <c r="L50" s="181"/>
      <c r="M50" s="182"/>
      <c r="N50" s="181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2.95" customHeight="1" thickBot="1" x14ac:dyDescent="0.3">
      <c r="A51" s="588"/>
      <c r="B51" s="559"/>
      <c r="C51" s="220" t="s">
        <v>24</v>
      </c>
      <c r="D51" s="368" t="s">
        <v>233</v>
      </c>
      <c r="E51" s="369"/>
      <c r="F51" s="369"/>
      <c r="G51" s="370"/>
      <c r="H51" s="370"/>
      <c r="I51" s="370"/>
      <c r="J51" s="370"/>
      <c r="K51" s="370"/>
      <c r="L51" s="183">
        <f>L50*12</f>
        <v>0</v>
      </c>
      <c r="M51" s="184">
        <f>M50*9</f>
        <v>0</v>
      </c>
      <c r="N51" s="185">
        <f>N50*3</f>
        <v>0</v>
      </c>
      <c r="O51" s="10">
        <f>O50*0.6169</f>
        <v>0</v>
      </c>
      <c r="P51" s="10">
        <f>P50*0.6169</f>
        <v>0</v>
      </c>
      <c r="Q51" s="10">
        <f>Q50*0.6169</f>
        <v>0</v>
      </c>
      <c r="R51" s="33">
        <f t="shared" si="1"/>
        <v>0</v>
      </c>
    </row>
    <row r="52" spans="1:18" ht="22.95" customHeight="1" thickBot="1" x14ac:dyDescent="0.3">
      <c r="A52" s="588"/>
      <c r="B52" s="559"/>
      <c r="C52" s="217" t="s">
        <v>202</v>
      </c>
      <c r="D52" s="160" t="s">
        <v>2</v>
      </c>
      <c r="E52" s="247">
        <v>0</v>
      </c>
      <c r="F52" s="242">
        <v>0</v>
      </c>
      <c r="G52" s="362">
        <f>'Project Budget Overview'!B48</f>
        <v>0</v>
      </c>
      <c r="H52" s="363"/>
      <c r="I52" s="363"/>
      <c r="J52" s="364"/>
      <c r="K52" s="172">
        <f>'Proposal Budget Year 2'!K52 * 1.03</f>
        <v>0</v>
      </c>
      <c r="L52" s="181"/>
      <c r="M52" s="182"/>
      <c r="N52" s="181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2.95" customHeight="1" thickBot="1" x14ac:dyDescent="0.3">
      <c r="A53" s="588"/>
      <c r="B53" s="559"/>
      <c r="C53" s="218" t="s">
        <v>24</v>
      </c>
      <c r="D53" s="368" t="s">
        <v>233</v>
      </c>
      <c r="E53" s="369"/>
      <c r="F53" s="369"/>
      <c r="G53" s="370"/>
      <c r="H53" s="370"/>
      <c r="I53" s="370"/>
      <c r="J53" s="370"/>
      <c r="K53" s="370"/>
      <c r="L53" s="183">
        <f>L52*12</f>
        <v>0</v>
      </c>
      <c r="M53" s="184">
        <f>M52*9</f>
        <v>0</v>
      </c>
      <c r="N53" s="185">
        <f>N52*3</f>
        <v>0</v>
      </c>
      <c r="O53" s="10">
        <f>O52*0.6169</f>
        <v>0</v>
      </c>
      <c r="P53" s="10">
        <f>P52*0.6169</f>
        <v>0</v>
      </c>
      <c r="Q53" s="10">
        <f>Q52*0.6169</f>
        <v>0</v>
      </c>
      <c r="R53" s="13">
        <f t="shared" si="1"/>
        <v>0</v>
      </c>
    </row>
    <row r="54" spans="1:18" ht="22.95" customHeight="1" thickBot="1" x14ac:dyDescent="0.3">
      <c r="A54" s="588"/>
      <c r="B54" s="559"/>
      <c r="C54" s="217" t="s">
        <v>202</v>
      </c>
      <c r="D54" s="160" t="s">
        <v>3</v>
      </c>
      <c r="E54" s="247">
        <v>0</v>
      </c>
      <c r="F54" s="242">
        <v>0</v>
      </c>
      <c r="G54" s="362">
        <f>'Project Budget Overview'!B49</f>
        <v>0</v>
      </c>
      <c r="H54" s="363"/>
      <c r="I54" s="363"/>
      <c r="J54" s="364"/>
      <c r="K54" s="172">
        <f>'Proposal Budget Year 2'!K54 * 1.03</f>
        <v>0</v>
      </c>
      <c r="L54" s="181"/>
      <c r="M54" s="182"/>
      <c r="N54" s="181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2.95" customHeight="1" thickBot="1" x14ac:dyDescent="0.3">
      <c r="A55" s="588"/>
      <c r="B55" s="559"/>
      <c r="C55" s="220" t="s">
        <v>24</v>
      </c>
      <c r="D55" s="368" t="s">
        <v>233</v>
      </c>
      <c r="E55" s="370"/>
      <c r="F55" s="370"/>
      <c r="G55" s="370"/>
      <c r="H55" s="370"/>
      <c r="I55" s="370"/>
      <c r="J55" s="370"/>
      <c r="K55" s="370"/>
      <c r="L55" s="183">
        <f>L54*12</f>
        <v>0</v>
      </c>
      <c r="M55" s="184">
        <f>M54*9</f>
        <v>0</v>
      </c>
      <c r="N55" s="185">
        <f>N54*3</f>
        <v>0</v>
      </c>
      <c r="O55" s="10">
        <f>O54*0.6169</f>
        <v>0</v>
      </c>
      <c r="P55" s="10">
        <f>P54*0.6169</f>
        <v>0</v>
      </c>
      <c r="Q55" s="10">
        <f>Q54*0.6169</f>
        <v>0</v>
      </c>
      <c r="R55" s="12">
        <f t="shared" si="1"/>
        <v>0</v>
      </c>
    </row>
    <row r="56" spans="1:18" ht="22.95" customHeight="1" thickBot="1" x14ac:dyDescent="0.3">
      <c r="A56" s="588"/>
      <c r="B56" s="171"/>
      <c r="C56" s="217" t="s">
        <v>202</v>
      </c>
      <c r="D56" s="160" t="s">
        <v>4</v>
      </c>
      <c r="E56" s="247">
        <v>0</v>
      </c>
      <c r="F56" s="242">
        <v>0</v>
      </c>
      <c r="G56" s="362">
        <f>'Project Budget Overview'!B50</f>
        <v>0</v>
      </c>
      <c r="H56" s="363"/>
      <c r="I56" s="363"/>
      <c r="J56" s="364"/>
      <c r="K56" s="172">
        <f>'Proposal Budget Year 2'!K56 * 1.03</f>
        <v>0</v>
      </c>
      <c r="L56" s="181"/>
      <c r="M56" s="182"/>
      <c r="N56" s="181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2.95" customHeight="1" thickBot="1" x14ac:dyDescent="0.3">
      <c r="A57" s="588"/>
      <c r="B57" s="171"/>
      <c r="C57" s="218" t="s">
        <v>24</v>
      </c>
      <c r="D57" s="368" t="s">
        <v>233</v>
      </c>
      <c r="E57" s="370"/>
      <c r="F57" s="370"/>
      <c r="G57" s="370"/>
      <c r="H57" s="370"/>
      <c r="I57" s="370"/>
      <c r="J57" s="370"/>
      <c r="K57" s="370"/>
      <c r="L57" s="183">
        <f>L56*12</f>
        <v>0</v>
      </c>
      <c r="M57" s="184">
        <f>M56*9</f>
        <v>0</v>
      </c>
      <c r="N57" s="185">
        <f>N56*3</f>
        <v>0</v>
      </c>
      <c r="O57" s="10">
        <f>O56*0.6169</f>
        <v>0</v>
      </c>
      <c r="P57" s="10">
        <f>P56*0.6169</f>
        <v>0</v>
      </c>
      <c r="Q57" s="10">
        <f>Q56*0.6169</f>
        <v>0</v>
      </c>
      <c r="R57" s="13">
        <f t="shared" si="0"/>
        <v>0</v>
      </c>
    </row>
    <row r="58" spans="1:18" ht="22.95" customHeight="1" thickBot="1" x14ac:dyDescent="0.3">
      <c r="A58" s="588"/>
      <c r="B58" s="171"/>
      <c r="C58" s="217" t="s">
        <v>202</v>
      </c>
      <c r="D58" s="160" t="s">
        <v>5</v>
      </c>
      <c r="E58" s="247">
        <v>0</v>
      </c>
      <c r="F58" s="242">
        <v>0</v>
      </c>
      <c r="G58" s="362">
        <f>'Project Budget Overview'!B51</f>
        <v>0</v>
      </c>
      <c r="H58" s="363"/>
      <c r="I58" s="363"/>
      <c r="J58" s="364"/>
      <c r="K58" s="172">
        <f>'Proposal Budget Year 2'!K58 * 1.03</f>
        <v>0</v>
      </c>
      <c r="L58" s="181"/>
      <c r="M58" s="182"/>
      <c r="N58" s="181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2.95" customHeight="1" thickBot="1" x14ac:dyDescent="0.3">
      <c r="A59" s="588"/>
      <c r="B59" s="171"/>
      <c r="C59" s="220" t="s">
        <v>24</v>
      </c>
      <c r="D59" s="382" t="s">
        <v>233</v>
      </c>
      <c r="E59" s="369"/>
      <c r="F59" s="369"/>
      <c r="G59" s="369"/>
      <c r="H59" s="369"/>
      <c r="I59" s="369"/>
      <c r="J59" s="369"/>
      <c r="K59" s="369"/>
      <c r="L59" s="273">
        <f>L58*12</f>
        <v>0</v>
      </c>
      <c r="M59" s="231">
        <f>M58*9</f>
        <v>0</v>
      </c>
      <c r="N59" s="274">
        <f>N58*3</f>
        <v>0</v>
      </c>
      <c r="O59" s="10">
        <f>O58*0.6169</f>
        <v>0</v>
      </c>
      <c r="P59" s="10">
        <f>P58*0.6169</f>
        <v>0</v>
      </c>
      <c r="Q59" s="10">
        <f>Q58*0.6169</f>
        <v>0</v>
      </c>
      <c r="R59" s="33">
        <f t="shared" si="0"/>
        <v>0</v>
      </c>
    </row>
    <row r="60" spans="1:18" ht="18" customHeight="1" thickBot="1" x14ac:dyDescent="0.3">
      <c r="A60" s="634"/>
      <c r="B60" s="404" t="s">
        <v>255</v>
      </c>
      <c r="C60" s="405"/>
      <c r="D60" s="406"/>
      <c r="E60" s="279">
        <f>+E57+E59+E55+E53+E51+E49+E36+E34+E32+E30+E28+E26+E24+E22+E20+E18+E16+E14+E12+E10+E8+E46+E44+E42+E40+E38</f>
        <v>0</v>
      </c>
      <c r="F60" s="279">
        <f>+F57+F59+F55+F53+F51+F49+F36+F34+F32+F30+F28+F26+F24+F22+F20+F18+F16+F14+F12+F10+F8+F46+F44+F42+F40+F38</f>
        <v>0</v>
      </c>
      <c r="G60" s="280"/>
      <c r="H60" s="280"/>
      <c r="I60" s="615"/>
      <c r="J60" s="615"/>
      <c r="K60" s="615"/>
      <c r="L60" s="615"/>
      <c r="M60" s="615"/>
      <c r="N60" s="615"/>
      <c r="O60" s="615"/>
      <c r="P60" s="615"/>
      <c r="Q60" s="615"/>
      <c r="R60" s="616"/>
    </row>
    <row r="61" spans="1:18" x14ac:dyDescent="0.25">
      <c r="A61" s="588"/>
      <c r="B61" s="389" t="s">
        <v>149</v>
      </c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278">
        <f>SUM(R7,R9,R11,R13,R15,R17,R19,R21,R23,R25,R27,R29,R31,R33,R35,R37,R39,R41,R43,R45,R48,R50,R52,R54,R56,R58)</f>
        <v>0</v>
      </c>
    </row>
    <row r="62" spans="1:18" ht="13.8" thickBot="1" x14ac:dyDescent="0.3">
      <c r="A62" s="588"/>
      <c r="B62" s="391" t="s">
        <v>150</v>
      </c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88"/>
      <c r="B63" s="393" t="s">
        <v>65</v>
      </c>
      <c r="C63" s="76" t="s">
        <v>22</v>
      </c>
      <c r="D63" s="396" t="s">
        <v>277</v>
      </c>
      <c r="E63" s="397"/>
      <c r="F63" s="398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9"/>
    </row>
    <row r="64" spans="1:18" x14ac:dyDescent="0.25">
      <c r="A64" s="588"/>
      <c r="B64" s="394"/>
      <c r="C64" s="77" t="s">
        <v>27</v>
      </c>
      <c r="D64" s="400" t="s">
        <v>0</v>
      </c>
      <c r="E64" s="401"/>
      <c r="F64" s="243" t="s">
        <v>257</v>
      </c>
      <c r="G64" s="402" t="s">
        <v>16</v>
      </c>
      <c r="H64" s="402"/>
      <c r="I64" s="402"/>
      <c r="J64" s="402"/>
      <c r="K64" s="402"/>
      <c r="L64" s="402"/>
      <c r="M64" s="402"/>
      <c r="N64" s="402"/>
      <c r="O64" s="402"/>
      <c r="P64" s="402"/>
      <c r="Q64" s="403"/>
      <c r="R64" s="42">
        <v>0</v>
      </c>
    </row>
    <row r="65" spans="1:18" ht="12.75" customHeight="1" x14ac:dyDescent="0.25">
      <c r="A65" s="588"/>
      <c r="B65" s="394"/>
      <c r="C65" s="78" t="s">
        <v>27</v>
      </c>
      <c r="D65" s="375" t="s">
        <v>1</v>
      </c>
      <c r="E65" s="619"/>
      <c r="F65" s="243">
        <v>0</v>
      </c>
      <c r="G65" s="366" t="s">
        <v>272</v>
      </c>
      <c r="H65" s="366"/>
      <c r="I65" s="366"/>
      <c r="J65" s="366"/>
      <c r="K65" s="366"/>
      <c r="L65" s="366"/>
      <c r="M65" s="366"/>
      <c r="N65" s="366"/>
      <c r="O65" s="366"/>
      <c r="P65" s="366"/>
      <c r="Q65" s="367"/>
      <c r="R65" s="16">
        <v>0</v>
      </c>
    </row>
    <row r="66" spans="1:18" x14ac:dyDescent="0.25">
      <c r="A66" s="588"/>
      <c r="B66" s="394"/>
      <c r="C66" s="78" t="s">
        <v>27</v>
      </c>
      <c r="D66" s="375" t="s">
        <v>2</v>
      </c>
      <c r="E66" s="619"/>
      <c r="F66" s="243">
        <v>0</v>
      </c>
      <c r="G66" s="366" t="s">
        <v>271</v>
      </c>
      <c r="H66" s="366"/>
      <c r="I66" s="366"/>
      <c r="J66" s="366"/>
      <c r="K66" s="366"/>
      <c r="L66" s="366"/>
      <c r="M66" s="366"/>
      <c r="N66" s="366"/>
      <c r="O66" s="366"/>
      <c r="P66" s="366"/>
      <c r="Q66" s="367"/>
      <c r="R66" s="16">
        <v>0</v>
      </c>
    </row>
    <row r="67" spans="1:18" x14ac:dyDescent="0.25">
      <c r="A67" s="588"/>
      <c r="B67" s="394"/>
      <c r="C67" s="78" t="s">
        <v>27</v>
      </c>
      <c r="D67" s="371" t="s">
        <v>3</v>
      </c>
      <c r="E67" s="628"/>
      <c r="F67" s="244" t="s">
        <v>257</v>
      </c>
      <c r="G67" s="373" t="s">
        <v>18</v>
      </c>
      <c r="H67" s="373"/>
      <c r="I67" s="373"/>
      <c r="J67" s="373"/>
      <c r="K67" s="373"/>
      <c r="L67" s="373"/>
      <c r="M67" s="373"/>
      <c r="N67" s="373"/>
      <c r="O67" s="373"/>
      <c r="P67" s="373"/>
      <c r="Q67" s="374"/>
      <c r="R67" s="16">
        <v>0</v>
      </c>
    </row>
    <row r="68" spans="1:18" ht="13.8" thickBot="1" x14ac:dyDescent="0.3">
      <c r="A68" s="588"/>
      <c r="B68" s="394"/>
      <c r="C68" s="79" t="s">
        <v>27</v>
      </c>
      <c r="D68" s="526" t="s">
        <v>4</v>
      </c>
      <c r="E68" s="629"/>
      <c r="F68" s="243" t="s">
        <v>257</v>
      </c>
      <c r="G68" s="564" t="s">
        <v>7</v>
      </c>
      <c r="H68" s="564"/>
      <c r="I68" s="564"/>
      <c r="J68" s="564"/>
      <c r="K68" s="564"/>
      <c r="L68" s="564"/>
      <c r="M68" s="564"/>
      <c r="N68" s="564"/>
      <c r="O68" s="564"/>
      <c r="P68" s="564"/>
      <c r="Q68" s="565"/>
      <c r="R68" s="16">
        <v>0</v>
      </c>
    </row>
    <row r="69" spans="1:18" ht="15.75" customHeight="1" thickBot="1" x14ac:dyDescent="0.3">
      <c r="A69" s="588"/>
      <c r="B69" s="448"/>
      <c r="C69" s="617" t="s">
        <v>256</v>
      </c>
      <c r="D69" s="618"/>
      <c r="E69" s="618"/>
      <c r="F69" s="248">
        <f>+F65+F66</f>
        <v>0</v>
      </c>
      <c r="G69" s="387" t="s">
        <v>137</v>
      </c>
      <c r="H69" s="385"/>
      <c r="I69" s="385"/>
      <c r="J69" s="385"/>
      <c r="K69" s="385"/>
      <c r="L69" s="385"/>
      <c r="M69" s="385"/>
      <c r="N69" s="385"/>
      <c r="O69" s="385"/>
      <c r="P69" s="385"/>
      <c r="Q69" s="386"/>
      <c r="R69" s="48">
        <f>SUM(R64:R68)</f>
        <v>0</v>
      </c>
    </row>
    <row r="70" spans="1:18" ht="13.8" thickBot="1" x14ac:dyDescent="0.3">
      <c r="A70" s="588"/>
      <c r="B70" s="80"/>
      <c r="C70" s="34" t="s">
        <v>28</v>
      </c>
      <c r="D70" s="388" t="s">
        <v>136</v>
      </c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6"/>
      <c r="R70" s="49">
        <f>(R64+R67+R68)*0.0531 + (R65)*0.119 + (R66)*0</f>
        <v>0</v>
      </c>
    </row>
    <row r="71" spans="1:18" ht="14.25" customHeight="1" thickBot="1" x14ac:dyDescent="0.3">
      <c r="A71" s="588"/>
      <c r="B71" s="387" t="s">
        <v>132</v>
      </c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6"/>
      <c r="R71" s="49">
        <f>R61+R69</f>
        <v>0</v>
      </c>
    </row>
    <row r="72" spans="1:18" ht="15.75" customHeight="1" thickBot="1" x14ac:dyDescent="0.3">
      <c r="A72" s="588"/>
      <c r="B72" s="22" t="s">
        <v>71</v>
      </c>
      <c r="C72" s="388" t="s">
        <v>133</v>
      </c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6"/>
      <c r="R72" s="49">
        <f>R62+R70</f>
        <v>0</v>
      </c>
    </row>
    <row r="73" spans="1:18" ht="15.75" customHeight="1" thickBot="1" x14ac:dyDescent="0.3">
      <c r="A73" s="589"/>
      <c r="B73" s="387" t="s">
        <v>142</v>
      </c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6"/>
      <c r="R73" s="50">
        <f>SUM(R71:R72)</f>
        <v>0</v>
      </c>
    </row>
    <row r="74" spans="1:18" ht="13.5" customHeight="1" thickBot="1" x14ac:dyDescent="0.3">
      <c r="A74" s="480" t="s">
        <v>229</v>
      </c>
      <c r="B74" s="60"/>
      <c r="C74" s="32" t="s">
        <v>22</v>
      </c>
      <c r="D74" s="396" t="s">
        <v>148</v>
      </c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9"/>
    </row>
    <row r="75" spans="1:18" ht="21" x14ac:dyDescent="0.25">
      <c r="A75" s="597"/>
      <c r="B75" s="61" t="s">
        <v>72</v>
      </c>
      <c r="C75" s="31" t="s">
        <v>102</v>
      </c>
      <c r="D75" s="482">
        <v>1</v>
      </c>
      <c r="E75" s="483"/>
      <c r="F75" s="484" t="s">
        <v>51</v>
      </c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598"/>
      <c r="R75" s="30">
        <v>0</v>
      </c>
    </row>
    <row r="76" spans="1:18" x14ac:dyDescent="0.25">
      <c r="A76" s="597"/>
      <c r="B76" s="61" t="s">
        <v>73</v>
      </c>
      <c r="C76" s="3" t="s">
        <v>59</v>
      </c>
      <c r="D76" s="377">
        <f t="shared" ref="D76:D95" si="2">D75+1</f>
        <v>2</v>
      </c>
      <c r="E76" s="378"/>
      <c r="F76" s="379" t="s">
        <v>52</v>
      </c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1"/>
      <c r="R76" s="17">
        <v>0</v>
      </c>
    </row>
    <row r="77" spans="1:18" x14ac:dyDescent="0.25">
      <c r="A77" s="597"/>
      <c r="B77" s="61" t="s">
        <v>126</v>
      </c>
      <c r="C77" s="3" t="s">
        <v>56</v>
      </c>
      <c r="D77" s="377">
        <f t="shared" si="2"/>
        <v>3</v>
      </c>
      <c r="E77" s="378"/>
      <c r="F77" s="470" t="s">
        <v>40</v>
      </c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599"/>
      <c r="R77" s="17">
        <v>0</v>
      </c>
    </row>
    <row r="78" spans="1:18" x14ac:dyDescent="0.25">
      <c r="A78" s="597"/>
      <c r="B78" s="600" t="s">
        <v>74</v>
      </c>
      <c r="C78" s="3" t="s">
        <v>54</v>
      </c>
      <c r="D78" s="377">
        <f t="shared" si="2"/>
        <v>4</v>
      </c>
      <c r="E78" s="378"/>
      <c r="F78" s="379" t="s">
        <v>101</v>
      </c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17">
        <v>0</v>
      </c>
    </row>
    <row r="79" spans="1:18" ht="12.75" customHeight="1" x14ac:dyDescent="0.25">
      <c r="A79" s="597"/>
      <c r="B79" s="601"/>
      <c r="C79" s="3" t="s">
        <v>57</v>
      </c>
      <c r="D79" s="377">
        <f t="shared" si="2"/>
        <v>5</v>
      </c>
      <c r="E79" s="378"/>
      <c r="F79" s="379" t="s">
        <v>42</v>
      </c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1"/>
      <c r="R79" s="17">
        <v>0</v>
      </c>
    </row>
    <row r="80" spans="1:18" ht="21" x14ac:dyDescent="0.25">
      <c r="A80" s="597"/>
      <c r="B80" s="601"/>
      <c r="C80" s="2" t="s">
        <v>245</v>
      </c>
      <c r="D80" s="377">
        <f t="shared" si="2"/>
        <v>6</v>
      </c>
      <c r="E80" s="378"/>
      <c r="F80" s="379" t="s">
        <v>44</v>
      </c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1"/>
      <c r="R80" s="17">
        <v>0</v>
      </c>
    </row>
    <row r="81" spans="1:18" x14ac:dyDescent="0.25">
      <c r="A81" s="597"/>
      <c r="B81" s="601"/>
      <c r="C81" s="216">
        <v>773911</v>
      </c>
      <c r="D81" s="377">
        <f t="shared" si="2"/>
        <v>7</v>
      </c>
      <c r="E81" s="378"/>
      <c r="F81" s="379" t="s">
        <v>244</v>
      </c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1"/>
      <c r="R81" s="17"/>
    </row>
    <row r="82" spans="1:18" x14ac:dyDescent="0.25">
      <c r="A82" s="597"/>
      <c r="B82" s="601"/>
      <c r="C82" s="3" t="s">
        <v>58</v>
      </c>
      <c r="D82" s="377">
        <f t="shared" si="2"/>
        <v>8</v>
      </c>
      <c r="E82" s="378"/>
      <c r="F82" s="379" t="s">
        <v>47</v>
      </c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1"/>
      <c r="R82" s="17">
        <v>0</v>
      </c>
    </row>
    <row r="83" spans="1:18" x14ac:dyDescent="0.25">
      <c r="A83" s="597"/>
      <c r="B83" s="590" t="s">
        <v>75</v>
      </c>
      <c r="C83" s="3" t="s">
        <v>103</v>
      </c>
      <c r="D83" s="377">
        <f t="shared" si="2"/>
        <v>9</v>
      </c>
      <c r="E83" s="378"/>
      <c r="F83" s="379" t="s">
        <v>37</v>
      </c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1"/>
      <c r="R83" s="17">
        <v>0</v>
      </c>
    </row>
    <row r="84" spans="1:18" x14ac:dyDescent="0.25">
      <c r="A84" s="597"/>
      <c r="B84" s="591"/>
      <c r="C84" s="3" t="s">
        <v>55</v>
      </c>
      <c r="D84" s="377">
        <f t="shared" si="2"/>
        <v>10</v>
      </c>
      <c r="E84" s="378"/>
      <c r="F84" s="379" t="s">
        <v>38</v>
      </c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1"/>
      <c r="R84" s="17">
        <v>0</v>
      </c>
    </row>
    <row r="85" spans="1:18" ht="25.5" customHeight="1" thickBot="1" x14ac:dyDescent="0.3">
      <c r="A85" s="597"/>
      <c r="B85" s="591"/>
      <c r="C85" s="546" t="s">
        <v>104</v>
      </c>
      <c r="D85" s="548">
        <f t="shared" si="2"/>
        <v>11</v>
      </c>
      <c r="E85" s="549"/>
      <c r="F85" s="552" t="s">
        <v>135</v>
      </c>
      <c r="G85" s="553"/>
      <c r="H85" s="553"/>
      <c r="I85" s="553"/>
      <c r="J85" s="553"/>
      <c r="K85" s="553"/>
      <c r="L85" s="553"/>
      <c r="M85" s="553"/>
      <c r="N85" s="553"/>
      <c r="O85" s="553"/>
      <c r="P85" s="553"/>
      <c r="Q85" s="554"/>
      <c r="R85" s="55"/>
    </row>
    <row r="86" spans="1:18" x14ac:dyDescent="0.25">
      <c r="A86" s="597"/>
      <c r="B86" s="591"/>
      <c r="C86" s="547"/>
      <c r="D86" s="550">
        <f t="shared" si="2"/>
        <v>12</v>
      </c>
      <c r="E86" s="551"/>
      <c r="F86" s="222" t="s">
        <v>61</v>
      </c>
      <c r="G86" s="555"/>
      <c r="H86" s="556"/>
      <c r="I86" s="556"/>
      <c r="J86" s="556"/>
      <c r="K86" s="556"/>
      <c r="L86" s="556"/>
      <c r="M86" s="556"/>
      <c r="N86" s="556"/>
      <c r="O86" s="556"/>
      <c r="P86" s="556"/>
      <c r="Q86" s="557"/>
      <c r="R86" s="20">
        <v>0</v>
      </c>
    </row>
    <row r="87" spans="1:18" x14ac:dyDescent="0.25">
      <c r="A87" s="597"/>
      <c r="B87" s="592"/>
      <c r="C87" s="221">
        <v>711902</v>
      </c>
      <c r="D87" s="377">
        <f>D85+1</f>
        <v>12</v>
      </c>
      <c r="E87" s="378"/>
      <c r="F87" s="594" t="s">
        <v>247</v>
      </c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6"/>
      <c r="R87" s="20"/>
    </row>
    <row r="88" spans="1:18" ht="12.75" customHeight="1" x14ac:dyDescent="0.25">
      <c r="A88" s="597"/>
      <c r="B88" s="266"/>
      <c r="C88" s="240"/>
      <c r="D88" s="377"/>
      <c r="E88" s="378"/>
      <c r="F88" s="543" t="s">
        <v>266</v>
      </c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5"/>
      <c r="R88" s="20">
        <f>'Participant Support Budget'!E10</f>
        <v>0</v>
      </c>
    </row>
    <row r="89" spans="1:18" x14ac:dyDescent="0.25">
      <c r="A89" s="597"/>
      <c r="B89" s="61" t="s">
        <v>76</v>
      </c>
      <c r="C89" s="14">
        <v>711991</v>
      </c>
      <c r="D89" s="377">
        <f>D86+1</f>
        <v>13</v>
      </c>
      <c r="E89" s="378"/>
      <c r="F89" s="540" t="s">
        <v>45</v>
      </c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2"/>
      <c r="R89" s="17">
        <v>0</v>
      </c>
    </row>
    <row r="90" spans="1:18" x14ac:dyDescent="0.25">
      <c r="A90" s="464">
        <f>R97</f>
        <v>0</v>
      </c>
      <c r="B90" s="61" t="s">
        <v>77</v>
      </c>
      <c r="C90" s="14">
        <v>711510</v>
      </c>
      <c r="D90" s="377">
        <f t="shared" si="2"/>
        <v>14</v>
      </c>
      <c r="E90" s="378"/>
      <c r="F90" s="534" t="s">
        <v>46</v>
      </c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6"/>
      <c r="R90" s="17">
        <v>0</v>
      </c>
    </row>
    <row r="91" spans="1:18" ht="61.8" x14ac:dyDescent="0.25">
      <c r="A91" s="464"/>
      <c r="B91" s="61" t="s">
        <v>78</v>
      </c>
      <c r="C91" s="2" t="s">
        <v>105</v>
      </c>
      <c r="D91" s="377">
        <f t="shared" si="2"/>
        <v>15</v>
      </c>
      <c r="E91" s="378"/>
      <c r="F91" s="534" t="s">
        <v>106</v>
      </c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6"/>
      <c r="R91" s="17">
        <v>0</v>
      </c>
    </row>
    <row r="92" spans="1:18" x14ac:dyDescent="0.25">
      <c r="A92" s="464"/>
      <c r="B92" s="61" t="s">
        <v>265</v>
      </c>
      <c r="C92" s="14">
        <v>772103</v>
      </c>
      <c r="D92" s="377">
        <f t="shared" si="2"/>
        <v>16</v>
      </c>
      <c r="E92" s="378"/>
      <c r="F92" s="534" t="s">
        <v>127</v>
      </c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6"/>
      <c r="R92" s="17">
        <v>0</v>
      </c>
    </row>
    <row r="93" spans="1:18" x14ac:dyDescent="0.25">
      <c r="A93" s="464"/>
      <c r="B93" s="61" t="s">
        <v>79</v>
      </c>
      <c r="C93" s="3" t="s">
        <v>107</v>
      </c>
      <c r="D93" s="377">
        <f t="shared" si="2"/>
        <v>17</v>
      </c>
      <c r="E93" s="378"/>
      <c r="F93" s="534" t="s">
        <v>48</v>
      </c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6"/>
      <c r="R93" s="17">
        <v>0</v>
      </c>
    </row>
    <row r="94" spans="1:18" x14ac:dyDescent="0.25">
      <c r="A94" s="464"/>
      <c r="B94" s="61" t="s">
        <v>80</v>
      </c>
      <c r="C94" s="3" t="s">
        <v>108</v>
      </c>
      <c r="D94" s="377">
        <f t="shared" si="2"/>
        <v>18</v>
      </c>
      <c r="E94" s="378"/>
      <c r="F94" s="534" t="s">
        <v>49</v>
      </c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6"/>
      <c r="R94" s="17">
        <v>0</v>
      </c>
    </row>
    <row r="95" spans="1:18" x14ac:dyDescent="0.25">
      <c r="A95" s="464"/>
      <c r="B95" s="61" t="s">
        <v>81</v>
      </c>
      <c r="C95" s="3" t="s">
        <v>109</v>
      </c>
      <c r="D95" s="375">
        <f t="shared" si="2"/>
        <v>19</v>
      </c>
      <c r="E95" s="376"/>
      <c r="F95" s="537" t="s">
        <v>110</v>
      </c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9"/>
      <c r="R95" s="17">
        <v>0</v>
      </c>
    </row>
    <row r="96" spans="1:18" ht="13.8" thickBot="1" x14ac:dyDescent="0.3">
      <c r="A96" s="464"/>
      <c r="B96" s="62" t="s">
        <v>82</v>
      </c>
      <c r="C96" s="18">
        <v>768301</v>
      </c>
      <c r="D96" s="526">
        <f>D95+1</f>
        <v>20</v>
      </c>
      <c r="E96" s="627"/>
      <c r="F96" s="528" t="s">
        <v>111</v>
      </c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30"/>
      <c r="R96" s="19">
        <v>0</v>
      </c>
    </row>
    <row r="97" spans="1:18" ht="18.75" customHeight="1" thickBot="1" x14ac:dyDescent="0.3">
      <c r="A97" s="465"/>
      <c r="B97" s="385" t="s">
        <v>139</v>
      </c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6"/>
      <c r="R97" s="54">
        <f>SUM(R75:R96)</f>
        <v>0</v>
      </c>
    </row>
    <row r="98" spans="1:18" ht="13.5" customHeight="1" thickBot="1" x14ac:dyDescent="0.3">
      <c r="A98" s="500" t="s">
        <v>162</v>
      </c>
      <c r="B98" s="502" t="s">
        <v>161</v>
      </c>
      <c r="C98" s="505">
        <v>772952</v>
      </c>
      <c r="D98" s="508" t="s">
        <v>125</v>
      </c>
      <c r="E98" s="509"/>
      <c r="F98" s="514" t="s">
        <v>171</v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6"/>
      <c r="R98" s="56"/>
    </row>
    <row r="99" spans="1:18" ht="12.75" hidden="1" customHeight="1" x14ac:dyDescent="0.25">
      <c r="A99" s="501"/>
      <c r="B99" s="503"/>
      <c r="C99" s="506"/>
      <c r="D99" s="510"/>
      <c r="E99" s="511"/>
      <c r="F99" s="517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9"/>
      <c r="R99" s="20">
        <v>0</v>
      </c>
    </row>
    <row r="100" spans="1:18" ht="13.5" customHeight="1" thickBot="1" x14ac:dyDescent="0.3">
      <c r="A100" s="501"/>
      <c r="B100" s="503"/>
      <c r="C100" s="506"/>
      <c r="D100" s="510"/>
      <c r="E100" s="511"/>
      <c r="F100" s="520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2"/>
      <c r="R100" s="56"/>
    </row>
    <row r="101" spans="1:18" ht="13.95" customHeight="1" thickBot="1" x14ac:dyDescent="0.3">
      <c r="A101" s="63">
        <f>SUM(R99:R101)</f>
        <v>0</v>
      </c>
      <c r="B101" s="504"/>
      <c r="C101" s="507"/>
      <c r="D101" s="512"/>
      <c r="E101" s="513"/>
      <c r="F101" s="531" t="s">
        <v>173</v>
      </c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3"/>
      <c r="R101" s="109">
        <f>'Project Subcontractor Budgets'!E55</f>
        <v>0</v>
      </c>
    </row>
    <row r="102" spans="1:18" ht="12.75" customHeight="1" thickBot="1" x14ac:dyDescent="0.3">
      <c r="A102" s="500" t="s">
        <v>163</v>
      </c>
      <c r="B102" s="502" t="s">
        <v>160</v>
      </c>
      <c r="C102" s="505">
        <v>772951</v>
      </c>
      <c r="D102" s="508" t="s">
        <v>248</v>
      </c>
      <c r="E102" s="509"/>
      <c r="F102" s="514" t="s">
        <v>171</v>
      </c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6"/>
      <c r="R102" s="56"/>
    </row>
    <row r="103" spans="1:18" ht="12.75" hidden="1" customHeight="1" x14ac:dyDescent="0.25">
      <c r="A103" s="501"/>
      <c r="B103" s="503"/>
      <c r="C103" s="506"/>
      <c r="D103" s="510"/>
      <c r="E103" s="511"/>
      <c r="F103" s="517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9"/>
      <c r="R103" s="20">
        <v>0</v>
      </c>
    </row>
    <row r="104" spans="1:18" ht="13.8" thickBot="1" x14ac:dyDescent="0.3">
      <c r="A104" s="501"/>
      <c r="B104" s="503"/>
      <c r="C104" s="506"/>
      <c r="D104" s="510"/>
      <c r="E104" s="511"/>
      <c r="F104" s="520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2"/>
      <c r="R104" s="56"/>
    </row>
    <row r="105" spans="1:18" ht="13.95" customHeight="1" thickBot="1" x14ac:dyDescent="0.3">
      <c r="A105" s="39">
        <f>SUM(R103:R105)</f>
        <v>0</v>
      </c>
      <c r="B105" s="504"/>
      <c r="C105" s="507"/>
      <c r="D105" s="512"/>
      <c r="E105" s="513"/>
      <c r="F105" s="523" t="s">
        <v>172</v>
      </c>
      <c r="G105" s="524"/>
      <c r="H105" s="524"/>
      <c r="I105" s="524"/>
      <c r="J105" s="524"/>
      <c r="K105" s="524"/>
      <c r="L105" s="524"/>
      <c r="M105" s="524"/>
      <c r="N105" s="524"/>
      <c r="O105" s="524"/>
      <c r="P105" s="524"/>
      <c r="Q105" s="525"/>
      <c r="R105" s="109">
        <f>'Project Subcontractor Budgets'!E54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87">
        <v>23</v>
      </c>
      <c r="E106" s="488"/>
      <c r="F106" s="489" t="s">
        <v>112</v>
      </c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1"/>
      <c r="R106" s="24">
        <f>SUM('Proposal Budget Year 2'!R106*1.03)</f>
        <v>0</v>
      </c>
    </row>
    <row r="107" spans="1:18" ht="11.25" customHeight="1" thickBot="1" x14ac:dyDescent="0.3">
      <c r="A107" s="39">
        <f>R106</f>
        <v>0</v>
      </c>
      <c r="B107" s="492"/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3"/>
      <c r="R107" s="69"/>
    </row>
    <row r="108" spans="1:18" ht="12" customHeight="1" thickBot="1" x14ac:dyDescent="0.3">
      <c r="A108" s="494"/>
      <c r="B108" s="495"/>
      <c r="C108" s="396" t="s">
        <v>122</v>
      </c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9"/>
      <c r="R108" s="69"/>
    </row>
    <row r="109" spans="1:18" ht="13.5" customHeight="1" thickBot="1" x14ac:dyDescent="0.3">
      <c r="A109" s="496"/>
      <c r="B109" s="497"/>
      <c r="C109" s="498" t="s">
        <v>134</v>
      </c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499"/>
      <c r="R109" s="70"/>
    </row>
    <row r="110" spans="1:18" ht="12.75" customHeight="1" x14ac:dyDescent="0.25">
      <c r="A110" s="480" t="s">
        <v>230</v>
      </c>
      <c r="B110" s="64" t="s">
        <v>86</v>
      </c>
      <c r="C110" s="28" t="s">
        <v>113</v>
      </c>
      <c r="D110" s="482">
        <v>24</v>
      </c>
      <c r="E110" s="483"/>
      <c r="F110" s="484" t="s">
        <v>30</v>
      </c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6"/>
      <c r="R110" s="29">
        <v>0</v>
      </c>
    </row>
    <row r="111" spans="1:18" x14ac:dyDescent="0.25">
      <c r="A111" s="481"/>
      <c r="B111" s="65" t="s">
        <v>87</v>
      </c>
      <c r="C111" s="25" t="s">
        <v>114</v>
      </c>
      <c r="D111" s="377">
        <f t="shared" ref="D111:D124" si="3">D110+1</f>
        <v>25</v>
      </c>
      <c r="E111" s="378"/>
      <c r="F111" s="379" t="s">
        <v>31</v>
      </c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466"/>
      <c r="R111" s="20">
        <v>0</v>
      </c>
    </row>
    <row r="112" spans="1:18" x14ac:dyDescent="0.25">
      <c r="A112" s="481"/>
      <c r="B112" s="65" t="s">
        <v>88</v>
      </c>
      <c r="C112" s="25" t="s">
        <v>115</v>
      </c>
      <c r="D112" s="377">
        <f t="shared" si="3"/>
        <v>26</v>
      </c>
      <c r="E112" s="378"/>
      <c r="F112" s="379" t="s">
        <v>32</v>
      </c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466"/>
      <c r="R112" s="20">
        <v>0</v>
      </c>
    </row>
    <row r="113" spans="1:18" x14ac:dyDescent="0.25">
      <c r="A113" s="481"/>
      <c r="B113" s="65" t="s">
        <v>89</v>
      </c>
      <c r="C113" s="26">
        <v>711171</v>
      </c>
      <c r="D113" s="377">
        <f t="shared" si="3"/>
        <v>27</v>
      </c>
      <c r="E113" s="378"/>
      <c r="F113" s="477" t="s">
        <v>33</v>
      </c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9"/>
      <c r="R113" s="20">
        <v>0</v>
      </c>
    </row>
    <row r="114" spans="1:18" x14ac:dyDescent="0.25">
      <c r="A114" s="481"/>
      <c r="B114" s="65" t="s">
        <v>90</v>
      </c>
      <c r="C114" s="25" t="s">
        <v>116</v>
      </c>
      <c r="D114" s="377">
        <f t="shared" si="3"/>
        <v>28</v>
      </c>
      <c r="E114" s="378"/>
      <c r="F114" s="379" t="s">
        <v>34</v>
      </c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466"/>
      <c r="R114" s="20">
        <v>0</v>
      </c>
    </row>
    <row r="115" spans="1:18" x14ac:dyDescent="0.25">
      <c r="A115" s="481"/>
      <c r="B115" s="65" t="s">
        <v>91</v>
      </c>
      <c r="C115" s="26">
        <v>773821</v>
      </c>
      <c r="D115" s="377">
        <f t="shared" si="3"/>
        <v>29</v>
      </c>
      <c r="E115" s="378"/>
      <c r="F115" s="467" t="s">
        <v>35</v>
      </c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9"/>
      <c r="R115" s="20">
        <v>0</v>
      </c>
    </row>
    <row r="116" spans="1:18" x14ac:dyDescent="0.25">
      <c r="A116" s="481"/>
      <c r="B116" s="65" t="s">
        <v>249</v>
      </c>
      <c r="C116" s="26">
        <v>773810</v>
      </c>
      <c r="D116" s="377">
        <f>D115+1</f>
        <v>30</v>
      </c>
      <c r="E116" s="378"/>
      <c r="F116" s="379" t="s">
        <v>251</v>
      </c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9"/>
      <c r="R116" s="20">
        <v>0</v>
      </c>
    </row>
    <row r="117" spans="1:18" x14ac:dyDescent="0.25">
      <c r="A117" s="481"/>
      <c r="B117" s="65" t="s">
        <v>92</v>
      </c>
      <c r="C117" s="26">
        <v>773801</v>
      </c>
      <c r="D117" s="377">
        <f>D116+1</f>
        <v>31</v>
      </c>
      <c r="E117" s="378"/>
      <c r="F117" s="379" t="s">
        <v>36</v>
      </c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466"/>
      <c r="R117" s="20">
        <v>0</v>
      </c>
    </row>
    <row r="118" spans="1:18" x14ac:dyDescent="0.25">
      <c r="A118" s="481"/>
      <c r="B118" s="65" t="s">
        <v>93</v>
      </c>
      <c r="C118" s="26">
        <v>711196</v>
      </c>
      <c r="D118" s="377">
        <f t="shared" si="3"/>
        <v>32</v>
      </c>
      <c r="E118" s="378"/>
      <c r="F118" s="477" t="s">
        <v>39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0">
        <v>0</v>
      </c>
    </row>
    <row r="119" spans="1:18" x14ac:dyDescent="0.25">
      <c r="A119" s="481"/>
      <c r="B119" s="65" t="s">
        <v>94</v>
      </c>
      <c r="C119" s="25" t="s">
        <v>117</v>
      </c>
      <c r="D119" s="377">
        <f t="shared" si="3"/>
        <v>33</v>
      </c>
      <c r="E119" s="378"/>
      <c r="F119" s="467" t="s">
        <v>41</v>
      </c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9"/>
      <c r="R119" s="20">
        <v>0</v>
      </c>
    </row>
    <row r="120" spans="1:18" x14ac:dyDescent="0.25">
      <c r="A120" s="464">
        <f>R125</f>
        <v>0</v>
      </c>
      <c r="B120" s="65" t="s">
        <v>95</v>
      </c>
      <c r="C120" s="25" t="s">
        <v>118</v>
      </c>
      <c r="D120" s="377">
        <f t="shared" si="3"/>
        <v>34</v>
      </c>
      <c r="E120" s="378"/>
      <c r="F120" s="379" t="s">
        <v>43</v>
      </c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466"/>
      <c r="R120" s="20">
        <v>0</v>
      </c>
    </row>
    <row r="121" spans="1:18" x14ac:dyDescent="0.25">
      <c r="A121" s="464"/>
      <c r="B121" s="65" t="s">
        <v>96</v>
      </c>
      <c r="C121" s="25" t="s">
        <v>119</v>
      </c>
      <c r="D121" s="377">
        <f t="shared" si="3"/>
        <v>35</v>
      </c>
      <c r="E121" s="378"/>
      <c r="F121" s="467" t="s">
        <v>250</v>
      </c>
      <c r="G121" s="468"/>
      <c r="H121" s="468"/>
      <c r="I121" s="468"/>
      <c r="J121" s="468"/>
      <c r="K121" s="468"/>
      <c r="L121" s="468"/>
      <c r="M121" s="468"/>
      <c r="N121" s="468"/>
      <c r="O121" s="468"/>
      <c r="P121" s="468"/>
      <c r="Q121" s="469"/>
      <c r="R121" s="20">
        <v>0</v>
      </c>
    </row>
    <row r="122" spans="1:18" x14ac:dyDescent="0.25">
      <c r="A122" s="464"/>
      <c r="B122" s="65" t="s">
        <v>97</v>
      </c>
      <c r="C122" s="25" t="s">
        <v>120</v>
      </c>
      <c r="D122" s="377">
        <f t="shared" si="3"/>
        <v>36</v>
      </c>
      <c r="E122" s="378"/>
      <c r="F122" s="467" t="s">
        <v>9</v>
      </c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9"/>
      <c r="R122" s="20">
        <v>0</v>
      </c>
    </row>
    <row r="123" spans="1:18" x14ac:dyDescent="0.25">
      <c r="A123" s="464"/>
      <c r="B123" s="65" t="s">
        <v>98</v>
      </c>
      <c r="C123" s="26">
        <v>711440</v>
      </c>
      <c r="D123" s="377">
        <f t="shared" si="3"/>
        <v>37</v>
      </c>
      <c r="E123" s="378"/>
      <c r="F123" s="470" t="s">
        <v>121</v>
      </c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  <c r="Q123" s="472"/>
      <c r="R123" s="20">
        <v>0</v>
      </c>
    </row>
    <row r="124" spans="1:18" ht="13.8" thickBot="1" x14ac:dyDescent="0.3">
      <c r="A124" s="464"/>
      <c r="B124" s="41" t="s">
        <v>124</v>
      </c>
      <c r="C124" s="27" t="s">
        <v>62</v>
      </c>
      <c r="D124" s="377">
        <f t="shared" si="3"/>
        <v>38</v>
      </c>
      <c r="E124" s="378"/>
      <c r="F124" s="473" t="s">
        <v>50</v>
      </c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  <c r="Q124" s="475"/>
      <c r="R124" s="21">
        <v>0</v>
      </c>
    </row>
    <row r="125" spans="1:18" ht="15" customHeight="1" thickBot="1" x14ac:dyDescent="0.3">
      <c r="A125" s="465"/>
      <c r="B125" s="385" t="s">
        <v>138</v>
      </c>
      <c r="C125" s="385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476"/>
      <c r="R125" s="53">
        <f>SUM(R110:R124)</f>
        <v>0</v>
      </c>
    </row>
    <row r="126" spans="1:18" s="177" customFormat="1" ht="20.25" customHeight="1" thickBot="1" x14ac:dyDescent="0.3">
      <c r="A126" s="434" t="s">
        <v>231</v>
      </c>
      <c r="B126" s="437" t="s">
        <v>147</v>
      </c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8"/>
    </row>
    <row r="127" spans="1:18" ht="13.8" thickBot="1" x14ac:dyDescent="0.3">
      <c r="A127" s="439"/>
      <c r="B127" s="440" t="s">
        <v>99</v>
      </c>
      <c r="C127" s="442" t="s">
        <v>29</v>
      </c>
      <c r="D127" s="445" t="s">
        <v>243</v>
      </c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6"/>
      <c r="P127" s="446"/>
      <c r="Q127" s="447"/>
      <c r="R127" s="57"/>
    </row>
    <row r="128" spans="1:18" x14ac:dyDescent="0.25">
      <c r="A128" s="439"/>
      <c r="B128" s="441"/>
      <c r="C128" s="443"/>
      <c r="D128" s="451" t="s">
        <v>53</v>
      </c>
      <c r="E128" s="452"/>
      <c r="F128" s="453"/>
      <c r="G128" s="453"/>
      <c r="H128" s="453"/>
      <c r="I128" s="453"/>
      <c r="J128" s="453"/>
      <c r="K128" s="453"/>
      <c r="L128" s="453"/>
      <c r="M128" s="453"/>
      <c r="N128" s="454"/>
      <c r="O128" s="455"/>
      <c r="P128" s="456"/>
      <c r="Q128" s="457"/>
      <c r="R128" s="58"/>
    </row>
    <row r="129" spans="1:18" x14ac:dyDescent="0.25">
      <c r="A129" s="439"/>
      <c r="B129" s="441"/>
      <c r="C129" s="443"/>
      <c r="D129" s="458" t="s">
        <v>6</v>
      </c>
      <c r="E129" s="459"/>
      <c r="F129" s="460"/>
      <c r="G129" s="460"/>
      <c r="H129" s="460"/>
      <c r="I129" s="460"/>
      <c r="J129" s="460"/>
      <c r="K129" s="460"/>
      <c r="L129" s="460"/>
      <c r="M129" s="460"/>
      <c r="N129" s="461"/>
      <c r="O129" s="462" t="s">
        <v>144</v>
      </c>
      <c r="P129" s="462"/>
      <c r="Q129" s="463"/>
      <c r="R129" s="74">
        <v>0</v>
      </c>
    </row>
    <row r="130" spans="1:18" ht="13.8" thickBot="1" x14ac:dyDescent="0.3">
      <c r="A130" s="66">
        <f>R129</f>
        <v>0</v>
      </c>
      <c r="B130" s="611"/>
      <c r="C130" s="444"/>
      <c r="D130" s="427" t="s">
        <v>8</v>
      </c>
      <c r="E130" s="428"/>
      <c r="F130" s="429"/>
      <c r="G130" s="429"/>
      <c r="H130" s="429"/>
      <c r="I130" s="429"/>
      <c r="J130" s="429"/>
      <c r="K130" s="429"/>
      <c r="L130" s="429"/>
      <c r="M130" s="429"/>
      <c r="N130" s="430"/>
      <c r="O130" s="431"/>
      <c r="P130" s="432"/>
      <c r="Q130" s="433"/>
      <c r="R130" s="59"/>
    </row>
    <row r="131" spans="1:18" s="178" customFormat="1" ht="16.5" customHeight="1" thickBot="1" x14ac:dyDescent="0.3">
      <c r="A131" s="609" t="s">
        <v>143</v>
      </c>
      <c r="B131" s="384"/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610"/>
      <c r="R131" s="52">
        <f>(R73+R97+R125+R129) + SUM(R101:R106)</f>
        <v>0</v>
      </c>
    </row>
    <row r="132" spans="1:18" s="177" customFormat="1" ht="15.75" customHeight="1" thickBot="1" x14ac:dyDescent="0.3">
      <c r="A132" s="434" t="s">
        <v>69</v>
      </c>
      <c r="B132" s="436" t="s">
        <v>145</v>
      </c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8"/>
    </row>
    <row r="133" spans="1:18" ht="15" customHeight="1" thickBot="1" x14ac:dyDescent="0.3">
      <c r="A133" s="439"/>
      <c r="B133" s="393" t="s">
        <v>100</v>
      </c>
      <c r="C133" s="442">
        <v>757003</v>
      </c>
      <c r="D133" s="418" t="s">
        <v>123</v>
      </c>
      <c r="E133" s="419"/>
      <c r="F133" s="420"/>
      <c r="G133" s="449">
        <f>'Project Budget Overview'!D11</f>
        <v>0</v>
      </c>
      <c r="H133" s="450"/>
      <c r="I133" s="608" t="s">
        <v>17</v>
      </c>
      <c r="J133" s="416"/>
      <c r="K133" s="416"/>
      <c r="L133" s="416"/>
      <c r="M133" s="416"/>
      <c r="N133" s="416"/>
      <c r="O133" s="416"/>
      <c r="P133" s="416"/>
      <c r="Q133" s="417"/>
      <c r="R133" s="44">
        <f>R131</f>
        <v>0</v>
      </c>
    </row>
    <row r="134" spans="1:18" ht="15" customHeight="1" thickBot="1" x14ac:dyDescent="0.3">
      <c r="A134" s="439"/>
      <c r="B134" s="448"/>
      <c r="C134" s="444"/>
      <c r="D134" s="418" t="s">
        <v>156</v>
      </c>
      <c r="E134" s="419"/>
      <c r="F134" s="420"/>
      <c r="G134" s="421">
        <f>'Project Budget Overview'!D10</f>
        <v>0</v>
      </c>
      <c r="H134" s="422"/>
      <c r="I134" s="422"/>
      <c r="J134" s="423"/>
      <c r="K134" s="424" t="s">
        <v>157</v>
      </c>
      <c r="L134" s="425"/>
      <c r="M134" s="425"/>
      <c r="N134" s="425"/>
      <c r="O134" s="425"/>
      <c r="P134" s="425"/>
      <c r="Q134" s="426"/>
      <c r="R134" s="156">
        <f>R133*G133</f>
        <v>0</v>
      </c>
    </row>
    <row r="135" spans="1:18" ht="13.8" hidden="1" thickBot="1" x14ac:dyDescent="0.3">
      <c r="A135" s="97"/>
      <c r="B135" s="98"/>
      <c r="C135" s="99"/>
      <c r="D135" s="4"/>
      <c r="E135" s="4"/>
      <c r="F135" s="1"/>
      <c r="G135" s="1"/>
      <c r="H135" s="1"/>
      <c r="I135" s="1"/>
      <c r="J135" s="632"/>
      <c r="K135" s="632"/>
      <c r="L135" s="104"/>
      <c r="M135" s="633"/>
      <c r="N135" s="633"/>
      <c r="O135" s="1"/>
      <c r="P135" s="1"/>
      <c r="Q135" s="40"/>
      <c r="R135" s="45"/>
    </row>
    <row r="136" spans="1:18" ht="13.8" hidden="1" thickBot="1" x14ac:dyDescent="0.3">
      <c r="A136" s="100">
        <f>R137</f>
        <v>0</v>
      </c>
      <c r="B136" s="98"/>
      <c r="C136" s="99"/>
      <c r="D136" s="1"/>
      <c r="E136" s="1"/>
      <c r="F136" s="1"/>
      <c r="G136" s="1"/>
      <c r="H136" s="1"/>
      <c r="I136" s="1"/>
      <c r="J136" s="632"/>
      <c r="K136" s="632"/>
      <c r="L136" s="104"/>
      <c r="M136" s="633"/>
      <c r="N136" s="633"/>
      <c r="O136" s="1"/>
      <c r="P136" s="105"/>
      <c r="Q136" s="106"/>
      <c r="R136" s="101"/>
    </row>
    <row r="137" spans="1:18" ht="13.8" thickBot="1" x14ac:dyDescent="0.3">
      <c r="A137" s="75">
        <f>R137</f>
        <v>0</v>
      </c>
      <c r="B137" s="387" t="s">
        <v>141</v>
      </c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5"/>
      <c r="Q137" s="386"/>
      <c r="R137" s="102">
        <f>R134</f>
        <v>0</v>
      </c>
    </row>
    <row r="138" spans="1:18" s="177" customFormat="1" ht="13.8" thickBot="1" x14ac:dyDescent="0.3">
      <c r="A138" s="43"/>
      <c r="B138" s="411" t="s">
        <v>146</v>
      </c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3"/>
      <c r="R138" s="51">
        <f>SUM(R131,R137)</f>
        <v>0</v>
      </c>
    </row>
  </sheetData>
  <mergeCells count="224">
    <mergeCell ref="E5:F5"/>
    <mergeCell ref="G5:R5"/>
    <mergeCell ref="G6:R6"/>
    <mergeCell ref="G7:J7"/>
    <mergeCell ref="G9:J9"/>
    <mergeCell ref="G11:J11"/>
    <mergeCell ref="G13:J13"/>
    <mergeCell ref="G15:J15"/>
    <mergeCell ref="G17:J17"/>
    <mergeCell ref="G21:J21"/>
    <mergeCell ref="D16:K16"/>
    <mergeCell ref="D18:K18"/>
    <mergeCell ref="D20:K20"/>
    <mergeCell ref="D10:K10"/>
    <mergeCell ref="D12:K12"/>
    <mergeCell ref="D14:K14"/>
    <mergeCell ref="C98:C101"/>
    <mergeCell ref="G69:Q69"/>
    <mergeCell ref="D68:E68"/>
    <mergeCell ref="G68:Q68"/>
    <mergeCell ref="F82:Q82"/>
    <mergeCell ref="B71:Q71"/>
    <mergeCell ref="C72:Q72"/>
    <mergeCell ref="C69:E69"/>
    <mergeCell ref="I60:R60"/>
    <mergeCell ref="F81:Q81"/>
    <mergeCell ref="D75:E75"/>
    <mergeCell ref="D89:E89"/>
    <mergeCell ref="D92:E92"/>
    <mergeCell ref="F90:Q90"/>
    <mergeCell ref="D90:E90"/>
    <mergeCell ref="D76:E76"/>
    <mergeCell ref="C102:C105"/>
    <mergeCell ref="A90:A97"/>
    <mergeCell ref="D95:E95"/>
    <mergeCell ref="F96:Q96"/>
    <mergeCell ref="D133:F133"/>
    <mergeCell ref="F122:Q122"/>
    <mergeCell ref="B125:Q125"/>
    <mergeCell ref="D119:E119"/>
    <mergeCell ref="D120:E120"/>
    <mergeCell ref="D121:E121"/>
    <mergeCell ref="D122:E122"/>
    <mergeCell ref="D123:E123"/>
    <mergeCell ref="D124:E124"/>
    <mergeCell ref="F123:Q123"/>
    <mergeCell ref="F124:Q124"/>
    <mergeCell ref="B126:R126"/>
    <mergeCell ref="B132:R132"/>
    <mergeCell ref="B127:B130"/>
    <mergeCell ref="C127:C130"/>
    <mergeCell ref="O128:Q128"/>
    <mergeCell ref="D129:E129"/>
    <mergeCell ref="F129:N129"/>
    <mergeCell ref="D130:E130"/>
    <mergeCell ref="F130:N130"/>
    <mergeCell ref="O130:Q130"/>
    <mergeCell ref="D118:E118"/>
    <mergeCell ref="F119:Q119"/>
    <mergeCell ref="F120:Q120"/>
    <mergeCell ref="F121:Q121"/>
    <mergeCell ref="A7:A35"/>
    <mergeCell ref="A36:A73"/>
    <mergeCell ref="D26:K26"/>
    <mergeCell ref="D67:E67"/>
    <mergeCell ref="G67:Q67"/>
    <mergeCell ref="B63:B69"/>
    <mergeCell ref="B73:Q73"/>
    <mergeCell ref="B61:Q61"/>
    <mergeCell ref="A74:A89"/>
    <mergeCell ref="G86:Q86"/>
    <mergeCell ref="F89:Q89"/>
    <mergeCell ref="D80:E80"/>
    <mergeCell ref="B83:B87"/>
    <mergeCell ref="F79:Q79"/>
    <mergeCell ref="C85:C86"/>
    <mergeCell ref="F83:Q83"/>
    <mergeCell ref="F84:Q84"/>
    <mergeCell ref="B62:Q62"/>
    <mergeCell ref="B78:B82"/>
    <mergeCell ref="D74:R74"/>
    <mergeCell ref="D88:E88"/>
    <mergeCell ref="F88:Q88"/>
    <mergeCell ref="F80:Q80"/>
    <mergeCell ref="D81:E81"/>
    <mergeCell ref="A1:R1"/>
    <mergeCell ref="A2:B2"/>
    <mergeCell ref="C2:I2"/>
    <mergeCell ref="D4:J4"/>
    <mergeCell ref="L2:R2"/>
    <mergeCell ref="A3:B3"/>
    <mergeCell ref="C3:F3"/>
    <mergeCell ref="L3:N3"/>
    <mergeCell ref="O3:Q3"/>
    <mergeCell ref="G3:K3"/>
    <mergeCell ref="F110:Q110"/>
    <mergeCell ref="D114:E114"/>
    <mergeCell ref="D115:E115"/>
    <mergeCell ref="F114:Q114"/>
    <mergeCell ref="F115:Q115"/>
    <mergeCell ref="F91:Q91"/>
    <mergeCell ref="F95:Q95"/>
    <mergeCell ref="F92:Q92"/>
    <mergeCell ref="F93:Q93"/>
    <mergeCell ref="F94:Q94"/>
    <mergeCell ref="D94:E94"/>
    <mergeCell ref="D93:E93"/>
    <mergeCell ref="D91:E91"/>
    <mergeCell ref="D96:E96"/>
    <mergeCell ref="D112:E112"/>
    <mergeCell ref="D113:E113"/>
    <mergeCell ref="F106:Q106"/>
    <mergeCell ref="B97:Q97"/>
    <mergeCell ref="D110:E110"/>
    <mergeCell ref="D111:E111"/>
    <mergeCell ref="A108:B109"/>
    <mergeCell ref="B98:B101"/>
    <mergeCell ref="C108:Q108"/>
    <mergeCell ref="D102:E105"/>
    <mergeCell ref="B138:Q138"/>
    <mergeCell ref="A131:Q131"/>
    <mergeCell ref="A126:A129"/>
    <mergeCell ref="B137:Q137"/>
    <mergeCell ref="O129:Q129"/>
    <mergeCell ref="J136:K136"/>
    <mergeCell ref="G134:J134"/>
    <mergeCell ref="K134:Q134"/>
    <mergeCell ref="D98:E101"/>
    <mergeCell ref="G133:H133"/>
    <mergeCell ref="M135:N135"/>
    <mergeCell ref="A132:A134"/>
    <mergeCell ref="C133:C134"/>
    <mergeCell ref="B133:B134"/>
    <mergeCell ref="M136:N136"/>
    <mergeCell ref="J135:K135"/>
    <mergeCell ref="A98:A100"/>
    <mergeCell ref="D134:F134"/>
    <mergeCell ref="I133:Q133"/>
    <mergeCell ref="D127:N127"/>
    <mergeCell ref="O127:Q127"/>
    <mergeCell ref="D128:E128"/>
    <mergeCell ref="D117:E117"/>
    <mergeCell ref="F128:N128"/>
    <mergeCell ref="A120:A125"/>
    <mergeCell ref="A102:A104"/>
    <mergeCell ref="A110:A119"/>
    <mergeCell ref="F117:Q117"/>
    <mergeCell ref="F118:Q118"/>
    <mergeCell ref="F87:Q87"/>
    <mergeCell ref="D87:E87"/>
    <mergeCell ref="D83:E83"/>
    <mergeCell ref="D85:E86"/>
    <mergeCell ref="D84:E84"/>
    <mergeCell ref="F85:Q85"/>
    <mergeCell ref="B107:Q107"/>
    <mergeCell ref="D106:E106"/>
    <mergeCell ref="C109:Q109"/>
    <mergeCell ref="D116:E116"/>
    <mergeCell ref="F116:Q116"/>
    <mergeCell ref="B102:B105"/>
    <mergeCell ref="F111:Q111"/>
    <mergeCell ref="F112:Q112"/>
    <mergeCell ref="F113:Q113"/>
    <mergeCell ref="F98:Q100"/>
    <mergeCell ref="F101:Q101"/>
    <mergeCell ref="F102:Q104"/>
    <mergeCell ref="F105:Q105"/>
    <mergeCell ref="D77:E77"/>
    <mergeCell ref="D78:E78"/>
    <mergeCell ref="F78:Q78"/>
    <mergeCell ref="F77:Q77"/>
    <mergeCell ref="D82:E82"/>
    <mergeCell ref="D79:E79"/>
    <mergeCell ref="F75:Q75"/>
    <mergeCell ref="F76:Q76"/>
    <mergeCell ref="D70:Q70"/>
    <mergeCell ref="D63:R63"/>
    <mergeCell ref="D64:E64"/>
    <mergeCell ref="G64:Q64"/>
    <mergeCell ref="D65:E65"/>
    <mergeCell ref="G65:Q65"/>
    <mergeCell ref="D66:E66"/>
    <mergeCell ref="G66:Q66"/>
    <mergeCell ref="D22:K22"/>
    <mergeCell ref="D24:K24"/>
    <mergeCell ref="G23:J23"/>
    <mergeCell ref="G25:J25"/>
    <mergeCell ref="D47:R47"/>
    <mergeCell ref="D42:K42"/>
    <mergeCell ref="D44:K44"/>
    <mergeCell ref="D46:K46"/>
    <mergeCell ref="D49:K49"/>
    <mergeCell ref="G27:J27"/>
    <mergeCell ref="G29:J29"/>
    <mergeCell ref="G48:J48"/>
    <mergeCell ref="G31:J31"/>
    <mergeCell ref="G33:J33"/>
    <mergeCell ref="G35:J35"/>
    <mergeCell ref="D28:K28"/>
    <mergeCell ref="D30:K30"/>
    <mergeCell ref="D32:K32"/>
    <mergeCell ref="D34:K34"/>
    <mergeCell ref="D36:K36"/>
    <mergeCell ref="D51:K51"/>
    <mergeCell ref="D53:K53"/>
    <mergeCell ref="D55:K55"/>
    <mergeCell ref="B60:D60"/>
    <mergeCell ref="D38:K38"/>
    <mergeCell ref="D40:K40"/>
    <mergeCell ref="G37:J37"/>
    <mergeCell ref="G39:J39"/>
    <mergeCell ref="G41:J41"/>
    <mergeCell ref="G43:J43"/>
    <mergeCell ref="G45:J45"/>
    <mergeCell ref="G56:J56"/>
    <mergeCell ref="G58:J58"/>
    <mergeCell ref="G50:J50"/>
    <mergeCell ref="G52:J52"/>
    <mergeCell ref="D57:K57"/>
    <mergeCell ref="D59:K59"/>
    <mergeCell ref="G54:J54"/>
    <mergeCell ref="B7:B55"/>
    <mergeCell ref="D8:K8"/>
    <mergeCell ref="G19:J19"/>
  </mergeCells>
  <phoneticPr fontId="0" type="noConversion"/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8"/>
  <sheetViews>
    <sheetView topLeftCell="B47" zoomScaleNormal="100" workbookViewId="0">
      <selection activeCell="R70" sqref="R70"/>
    </sheetView>
  </sheetViews>
  <sheetFormatPr defaultColWidth="9.109375" defaultRowHeight="13.2" x14ac:dyDescent="0.25"/>
  <cols>
    <col min="1" max="1" width="20.77734375" style="179" customWidth="1"/>
    <col min="2" max="2" width="36.109375" style="175" customWidth="1"/>
    <col min="3" max="3" width="16.44140625" style="175" customWidth="1"/>
    <col min="4" max="4" width="3.44140625" style="180" customWidth="1"/>
    <col min="5" max="5" width="5.109375" style="175" customWidth="1"/>
    <col min="6" max="6" width="6.109375" style="175" customWidth="1"/>
    <col min="7" max="7" width="6" style="175" customWidth="1"/>
    <col min="8" max="8" width="9.109375" style="175" customWidth="1"/>
    <col min="9" max="9" width="9.109375" style="175"/>
    <col min="10" max="10" width="6.77734375" style="175" customWidth="1"/>
    <col min="11" max="11" width="14.109375" style="175" customWidth="1"/>
    <col min="12" max="12" width="9.109375" style="175" customWidth="1"/>
    <col min="13" max="13" width="8" style="175" customWidth="1"/>
    <col min="14" max="14" width="11.109375" style="175" bestFit="1" customWidth="1"/>
    <col min="15" max="16" width="12.44140625" style="175" customWidth="1"/>
    <col min="17" max="17" width="13.77734375" style="175" customWidth="1"/>
    <col min="18" max="18" width="15.44140625" style="175" customWidth="1"/>
    <col min="19" max="16384" width="9.109375" style="175"/>
  </cols>
  <sheetData>
    <row r="1" spans="1:18" s="173" customFormat="1" ht="19.95" customHeight="1" thickBot="1" x14ac:dyDescent="0.35">
      <c r="A1" s="570" t="s">
        <v>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2"/>
    </row>
    <row r="2" spans="1:18" s="173" customFormat="1" ht="19.95" customHeight="1" thickBot="1" x14ac:dyDescent="0.35">
      <c r="A2" s="573" t="s">
        <v>10</v>
      </c>
      <c r="B2" s="574"/>
      <c r="C2" s="605">
        <f>'Project Budget Overview'!D4</f>
        <v>0</v>
      </c>
      <c r="D2" s="606"/>
      <c r="E2" s="606"/>
      <c r="F2" s="606"/>
      <c r="G2" s="606"/>
      <c r="H2" s="606"/>
      <c r="I2" s="607"/>
      <c r="J2" s="68"/>
      <c r="K2" s="133" t="s">
        <v>11</v>
      </c>
      <c r="L2" s="605">
        <f>'Project Budget Overview'!D6</f>
        <v>0</v>
      </c>
      <c r="M2" s="606"/>
      <c r="N2" s="606"/>
      <c r="O2" s="606"/>
      <c r="P2" s="606"/>
      <c r="Q2" s="606"/>
      <c r="R2" s="607"/>
    </row>
    <row r="3" spans="1:18" s="173" customFormat="1" ht="19.95" customHeight="1" thickBot="1" x14ac:dyDescent="0.35">
      <c r="A3" s="573" t="s">
        <v>131</v>
      </c>
      <c r="B3" s="574"/>
      <c r="C3" s="576">
        <f>'Project Budget Overview'!D18</f>
        <v>0</v>
      </c>
      <c r="D3" s="577"/>
      <c r="E3" s="577"/>
      <c r="F3" s="578"/>
      <c r="G3" s="579" t="s">
        <v>140</v>
      </c>
      <c r="H3" s="580"/>
      <c r="I3" s="580"/>
      <c r="J3" s="580"/>
      <c r="K3" s="581"/>
      <c r="L3" s="582">
        <f>'Project Budget Overview'!E18</f>
        <v>0</v>
      </c>
      <c r="M3" s="583"/>
      <c r="N3" s="584"/>
      <c r="O3" s="573" t="s">
        <v>26</v>
      </c>
      <c r="P3" s="574"/>
      <c r="Q3" s="574"/>
      <c r="R3" s="139">
        <v>4</v>
      </c>
    </row>
    <row r="4" spans="1:18" s="174" customFormat="1" ht="39.75" customHeight="1" thickBot="1" x14ac:dyDescent="0.3">
      <c r="A4" s="71" t="s">
        <v>63</v>
      </c>
      <c r="B4" s="71" t="s">
        <v>64</v>
      </c>
      <c r="C4" s="32" t="s">
        <v>242</v>
      </c>
      <c r="D4" s="396" t="s">
        <v>23</v>
      </c>
      <c r="E4" s="397"/>
      <c r="F4" s="397"/>
      <c r="G4" s="397"/>
      <c r="H4" s="397"/>
      <c r="I4" s="397"/>
      <c r="J4" s="399"/>
      <c r="K4" s="32" t="s">
        <v>20</v>
      </c>
      <c r="L4" s="72" t="s">
        <v>128</v>
      </c>
      <c r="M4" s="72" t="s">
        <v>21</v>
      </c>
      <c r="N4" s="72" t="s">
        <v>19</v>
      </c>
      <c r="O4" s="73" t="s">
        <v>14</v>
      </c>
      <c r="P4" s="73" t="s">
        <v>15</v>
      </c>
      <c r="Q4" s="32" t="s">
        <v>13</v>
      </c>
      <c r="R4" s="73" t="s">
        <v>12</v>
      </c>
    </row>
    <row r="5" spans="1:18" s="174" customFormat="1" ht="15.75" customHeight="1" thickBot="1" x14ac:dyDescent="0.3">
      <c r="A5" s="227"/>
      <c r="B5" s="228"/>
      <c r="C5" s="229"/>
      <c r="D5" s="285"/>
      <c r="E5" s="586" t="s">
        <v>254</v>
      </c>
      <c r="F5" s="586"/>
      <c r="G5" s="58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9"/>
    </row>
    <row r="6" spans="1:18" ht="24.75" customHeight="1" thickBot="1" x14ac:dyDescent="0.3">
      <c r="A6" s="35"/>
      <c r="B6" s="36"/>
      <c r="C6" s="15" t="s">
        <v>129</v>
      </c>
      <c r="D6" s="226"/>
      <c r="E6" s="234" t="s">
        <v>253</v>
      </c>
      <c r="F6" s="234" t="s">
        <v>252</v>
      </c>
      <c r="G6" s="585" t="s">
        <v>274</v>
      </c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8"/>
    </row>
    <row r="7" spans="1:18" ht="22.95" customHeight="1" thickBot="1" x14ac:dyDescent="0.3">
      <c r="A7" s="480" t="s">
        <v>228</v>
      </c>
      <c r="B7" s="558" t="s">
        <v>70</v>
      </c>
      <c r="C7" s="217" t="s">
        <v>201</v>
      </c>
      <c r="D7" s="235" t="s">
        <v>0</v>
      </c>
      <c r="E7" s="247">
        <v>0</v>
      </c>
      <c r="F7" s="242">
        <v>0</v>
      </c>
      <c r="G7" s="362">
        <f>'Project Budget Overview'!B24</f>
        <v>0</v>
      </c>
      <c r="H7" s="363"/>
      <c r="I7" s="363"/>
      <c r="J7" s="364"/>
      <c r="K7" s="172">
        <f>'Proposal Budget Year 3'!K7*1.03</f>
        <v>0</v>
      </c>
      <c r="L7" s="181"/>
      <c r="M7" s="182"/>
      <c r="N7" s="181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2.95" customHeight="1" thickBot="1" x14ac:dyDescent="0.3">
      <c r="A8" s="481"/>
      <c r="B8" s="559"/>
      <c r="C8" s="218" t="s">
        <v>24</v>
      </c>
      <c r="D8" s="368" t="s">
        <v>233</v>
      </c>
      <c r="E8" s="369"/>
      <c r="F8" s="369"/>
      <c r="G8" s="370"/>
      <c r="H8" s="370"/>
      <c r="I8" s="370"/>
      <c r="J8" s="370"/>
      <c r="K8" s="370"/>
      <c r="L8" s="183">
        <f>L7*12</f>
        <v>0</v>
      </c>
      <c r="M8" s="184">
        <f>M7*9</f>
        <v>0</v>
      </c>
      <c r="N8" s="185">
        <f>N7*3</f>
        <v>0</v>
      </c>
      <c r="O8" s="11">
        <f>O7*0.3866</f>
        <v>0</v>
      </c>
      <c r="P8" s="11">
        <f>P7*0.3866</f>
        <v>0</v>
      </c>
      <c r="Q8" s="11">
        <f>Q7*0.3866</f>
        <v>0</v>
      </c>
      <c r="R8" s="12">
        <f t="shared" si="0"/>
        <v>0</v>
      </c>
    </row>
    <row r="9" spans="1:18" ht="22.95" customHeight="1" thickBot="1" x14ac:dyDescent="0.3">
      <c r="A9" s="481"/>
      <c r="B9" s="559"/>
      <c r="C9" s="217" t="s">
        <v>201</v>
      </c>
      <c r="D9" s="160" t="s">
        <v>1</v>
      </c>
      <c r="E9" s="247">
        <v>0</v>
      </c>
      <c r="F9" s="242">
        <v>0</v>
      </c>
      <c r="G9" s="363">
        <f>'Project Budget Overview'!B25</f>
        <v>0</v>
      </c>
      <c r="H9" s="363"/>
      <c r="I9" s="363"/>
      <c r="J9" s="364"/>
      <c r="K9" s="172">
        <f>'Proposal Budget Year 3'!K9*1.03</f>
        <v>0</v>
      </c>
      <c r="L9" s="181"/>
      <c r="M9" s="182"/>
      <c r="N9" s="181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2.95" customHeight="1" thickBot="1" x14ac:dyDescent="0.3">
      <c r="A10" s="481"/>
      <c r="B10" s="559"/>
      <c r="C10" s="218" t="s">
        <v>24</v>
      </c>
      <c r="D10" s="368" t="s">
        <v>233</v>
      </c>
      <c r="E10" s="369"/>
      <c r="F10" s="369"/>
      <c r="G10" s="370"/>
      <c r="H10" s="370"/>
      <c r="I10" s="370"/>
      <c r="J10" s="370"/>
      <c r="K10" s="370"/>
      <c r="L10" s="183">
        <f>L9*12</f>
        <v>0</v>
      </c>
      <c r="M10" s="184">
        <f>M9*9</f>
        <v>0</v>
      </c>
      <c r="N10" s="185">
        <f>N9*3</f>
        <v>0</v>
      </c>
      <c r="O10" s="11">
        <f>O9*0.3866</f>
        <v>0</v>
      </c>
      <c r="P10" s="11">
        <f>P9*0.3866</f>
        <v>0</v>
      </c>
      <c r="Q10" s="11">
        <f>Q9*0.3866</f>
        <v>0</v>
      </c>
      <c r="R10" s="13">
        <f t="shared" si="0"/>
        <v>0</v>
      </c>
    </row>
    <row r="11" spans="1:18" ht="22.95" customHeight="1" thickBot="1" x14ac:dyDescent="0.3">
      <c r="A11" s="481"/>
      <c r="B11" s="559"/>
      <c r="C11" s="217" t="s">
        <v>201</v>
      </c>
      <c r="D11" s="160" t="s">
        <v>2</v>
      </c>
      <c r="E11" s="247">
        <v>0</v>
      </c>
      <c r="F11" s="242">
        <v>0</v>
      </c>
      <c r="G11" s="363">
        <f>'Project Budget Overview'!B26</f>
        <v>0</v>
      </c>
      <c r="H11" s="363"/>
      <c r="I11" s="363"/>
      <c r="J11" s="364"/>
      <c r="K11" s="172">
        <f>'Proposal Budget Year 3'!K11*1.03</f>
        <v>0</v>
      </c>
      <c r="L11" s="181"/>
      <c r="M11" s="182"/>
      <c r="N11" s="181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2.95" customHeight="1" thickBot="1" x14ac:dyDescent="0.3">
      <c r="A12" s="481"/>
      <c r="B12" s="559"/>
      <c r="C12" s="218" t="s">
        <v>24</v>
      </c>
      <c r="D12" s="368" t="s">
        <v>233</v>
      </c>
      <c r="E12" s="369"/>
      <c r="F12" s="369"/>
      <c r="G12" s="370"/>
      <c r="H12" s="370"/>
      <c r="I12" s="370"/>
      <c r="J12" s="370"/>
      <c r="K12" s="370"/>
      <c r="L12" s="183">
        <f>L11*12</f>
        <v>0</v>
      </c>
      <c r="M12" s="184">
        <f>M11*9</f>
        <v>0</v>
      </c>
      <c r="N12" s="185">
        <f>N11*3</f>
        <v>0</v>
      </c>
      <c r="O12" s="11">
        <f>O11*0.3866</f>
        <v>0</v>
      </c>
      <c r="P12" s="11">
        <f>P11*0.3866</f>
        <v>0</v>
      </c>
      <c r="Q12" s="11">
        <f>Q11*0.3866</f>
        <v>0</v>
      </c>
      <c r="R12" s="13">
        <f t="shared" si="0"/>
        <v>0</v>
      </c>
    </row>
    <row r="13" spans="1:18" ht="22.95" customHeight="1" thickBot="1" x14ac:dyDescent="0.3">
      <c r="A13" s="481"/>
      <c r="B13" s="559"/>
      <c r="C13" s="217" t="s">
        <v>201</v>
      </c>
      <c r="D13" s="160" t="s">
        <v>3</v>
      </c>
      <c r="E13" s="247">
        <v>0</v>
      </c>
      <c r="F13" s="242">
        <v>0</v>
      </c>
      <c r="G13" s="363">
        <f>'Project Budget Overview'!B27</f>
        <v>0</v>
      </c>
      <c r="H13" s="363"/>
      <c r="I13" s="363"/>
      <c r="J13" s="364"/>
      <c r="K13" s="172">
        <f>'Proposal Budget Year 3'!K13*1.03</f>
        <v>0</v>
      </c>
      <c r="L13" s="181"/>
      <c r="M13" s="182"/>
      <c r="N13" s="181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2.95" customHeight="1" thickBot="1" x14ac:dyDescent="0.3">
      <c r="A14" s="481"/>
      <c r="B14" s="559"/>
      <c r="C14" s="218" t="s">
        <v>24</v>
      </c>
      <c r="D14" s="368" t="s">
        <v>233</v>
      </c>
      <c r="E14" s="369"/>
      <c r="F14" s="369"/>
      <c r="G14" s="370"/>
      <c r="H14" s="370"/>
      <c r="I14" s="370"/>
      <c r="J14" s="370"/>
      <c r="K14" s="370"/>
      <c r="L14" s="183">
        <f>L13*12</f>
        <v>0</v>
      </c>
      <c r="M14" s="184">
        <f>M13*9</f>
        <v>0</v>
      </c>
      <c r="N14" s="185">
        <f>N13*3</f>
        <v>0</v>
      </c>
      <c r="O14" s="11">
        <f>O13*0.3866</f>
        <v>0</v>
      </c>
      <c r="P14" s="11">
        <f>P13*0.3866</f>
        <v>0</v>
      </c>
      <c r="Q14" s="11">
        <f>Q13*0.3866</f>
        <v>0</v>
      </c>
      <c r="R14" s="13">
        <f t="shared" si="0"/>
        <v>0</v>
      </c>
    </row>
    <row r="15" spans="1:18" ht="22.95" customHeight="1" thickBot="1" x14ac:dyDescent="0.3">
      <c r="A15" s="481"/>
      <c r="B15" s="559"/>
      <c r="C15" s="217" t="s">
        <v>201</v>
      </c>
      <c r="D15" s="160" t="s">
        <v>4</v>
      </c>
      <c r="E15" s="247">
        <v>0</v>
      </c>
      <c r="F15" s="242">
        <v>0</v>
      </c>
      <c r="G15" s="362">
        <f>'Project Budget Overview'!B28</f>
        <v>0</v>
      </c>
      <c r="H15" s="363"/>
      <c r="I15" s="363"/>
      <c r="J15" s="364"/>
      <c r="K15" s="172">
        <f>'Proposal Budget Year 3'!K15*1.03</f>
        <v>0</v>
      </c>
      <c r="L15" s="181"/>
      <c r="M15" s="182"/>
      <c r="N15" s="181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2.95" customHeight="1" thickBot="1" x14ac:dyDescent="0.3">
      <c r="A16" s="481"/>
      <c r="B16" s="559"/>
      <c r="C16" s="218" t="s">
        <v>24</v>
      </c>
      <c r="D16" s="368" t="s">
        <v>233</v>
      </c>
      <c r="E16" s="369"/>
      <c r="F16" s="369"/>
      <c r="G16" s="370"/>
      <c r="H16" s="370"/>
      <c r="I16" s="370"/>
      <c r="J16" s="370"/>
      <c r="K16" s="370"/>
      <c r="L16" s="183">
        <f>L15*12</f>
        <v>0</v>
      </c>
      <c r="M16" s="184">
        <f>M15*9</f>
        <v>0</v>
      </c>
      <c r="N16" s="185">
        <f>N15*3</f>
        <v>0</v>
      </c>
      <c r="O16" s="11">
        <f>O15*0.3866</f>
        <v>0</v>
      </c>
      <c r="P16" s="11">
        <f>P15*0.3866</f>
        <v>0</v>
      </c>
      <c r="Q16" s="11">
        <f>Q15*0.3866</f>
        <v>0</v>
      </c>
      <c r="R16" s="13">
        <f t="shared" si="0"/>
        <v>0</v>
      </c>
    </row>
    <row r="17" spans="1:18" ht="22.95" customHeight="1" thickBot="1" x14ac:dyDescent="0.3">
      <c r="A17" s="481"/>
      <c r="B17" s="559"/>
      <c r="C17" s="217" t="s">
        <v>201</v>
      </c>
      <c r="D17" s="160" t="s">
        <v>5</v>
      </c>
      <c r="E17" s="247">
        <v>0</v>
      </c>
      <c r="F17" s="242">
        <v>0</v>
      </c>
      <c r="G17" s="363">
        <f>'Project Budget Overview'!B29</f>
        <v>0</v>
      </c>
      <c r="H17" s="363"/>
      <c r="I17" s="363"/>
      <c r="J17" s="364"/>
      <c r="K17" s="172">
        <f>'Proposal Budget Year 3'!K17*1.03</f>
        <v>0</v>
      </c>
      <c r="L17" s="181"/>
      <c r="M17" s="182"/>
      <c r="N17" s="181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2.95" customHeight="1" thickBot="1" x14ac:dyDescent="0.3">
      <c r="A18" s="481"/>
      <c r="B18" s="559"/>
      <c r="C18" s="218" t="s">
        <v>24</v>
      </c>
      <c r="D18" s="368" t="s">
        <v>233</v>
      </c>
      <c r="E18" s="369"/>
      <c r="F18" s="369"/>
      <c r="G18" s="370"/>
      <c r="H18" s="370"/>
      <c r="I18" s="370"/>
      <c r="J18" s="370"/>
      <c r="K18" s="370"/>
      <c r="L18" s="183">
        <f>L17*12</f>
        <v>0</v>
      </c>
      <c r="M18" s="184">
        <f>M17*9</f>
        <v>0</v>
      </c>
      <c r="N18" s="185">
        <f>N17*3</f>
        <v>0</v>
      </c>
      <c r="O18" s="11">
        <f>O17*0.3866</f>
        <v>0</v>
      </c>
      <c r="P18" s="11">
        <f>P17*0.3866</f>
        <v>0</v>
      </c>
      <c r="Q18" s="11">
        <f>Q17*0.3866</f>
        <v>0</v>
      </c>
      <c r="R18" s="13">
        <f t="shared" si="0"/>
        <v>0</v>
      </c>
    </row>
    <row r="19" spans="1:18" ht="22.95" customHeight="1" thickBot="1" x14ac:dyDescent="0.3">
      <c r="A19" s="481"/>
      <c r="B19" s="559"/>
      <c r="C19" s="217" t="s">
        <v>201</v>
      </c>
      <c r="D19" s="160" t="s">
        <v>214</v>
      </c>
      <c r="E19" s="247">
        <v>0</v>
      </c>
      <c r="F19" s="242">
        <v>0</v>
      </c>
      <c r="G19" s="363">
        <f>'Project Budget Overview'!B30</f>
        <v>0</v>
      </c>
      <c r="H19" s="363"/>
      <c r="I19" s="363"/>
      <c r="J19" s="364"/>
      <c r="K19" s="172">
        <f>'Proposal Budget Year 3'!K19*1.03</f>
        <v>0</v>
      </c>
      <c r="L19" s="181"/>
      <c r="M19" s="182"/>
      <c r="N19" s="181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2.95" customHeight="1" thickBot="1" x14ac:dyDescent="0.3">
      <c r="A20" s="481"/>
      <c r="B20" s="559"/>
      <c r="C20" s="218" t="s">
        <v>24</v>
      </c>
      <c r="D20" s="368" t="s">
        <v>233</v>
      </c>
      <c r="E20" s="369"/>
      <c r="F20" s="369"/>
      <c r="G20" s="370"/>
      <c r="H20" s="370"/>
      <c r="I20" s="370"/>
      <c r="J20" s="370"/>
      <c r="K20" s="370"/>
      <c r="L20" s="183">
        <f>L19*12</f>
        <v>0</v>
      </c>
      <c r="M20" s="184">
        <f>M19*9</f>
        <v>0</v>
      </c>
      <c r="N20" s="185">
        <f>N19*3</f>
        <v>0</v>
      </c>
      <c r="O20" s="11">
        <f>O19*0.3866</f>
        <v>0</v>
      </c>
      <c r="P20" s="11">
        <f>P19*0.3866</f>
        <v>0</v>
      </c>
      <c r="Q20" s="11">
        <f>Q19*0.3866</f>
        <v>0</v>
      </c>
      <c r="R20" s="13">
        <f t="shared" si="0"/>
        <v>0</v>
      </c>
    </row>
    <row r="21" spans="1:18" ht="22.95" customHeight="1" thickBot="1" x14ac:dyDescent="0.3">
      <c r="A21" s="481"/>
      <c r="B21" s="559"/>
      <c r="C21" s="217" t="s">
        <v>201</v>
      </c>
      <c r="D21" s="160" t="s">
        <v>215</v>
      </c>
      <c r="E21" s="247">
        <v>0</v>
      </c>
      <c r="F21" s="242">
        <v>0</v>
      </c>
      <c r="G21" s="362">
        <f>'Project Budget Overview'!B31</f>
        <v>0</v>
      </c>
      <c r="H21" s="363"/>
      <c r="I21" s="363"/>
      <c r="J21" s="364"/>
      <c r="K21" s="172">
        <f>'Proposal Budget Year 3'!K21*1.03</f>
        <v>0</v>
      </c>
      <c r="L21" s="181"/>
      <c r="M21" s="182"/>
      <c r="N21" s="181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2.95" customHeight="1" thickBot="1" x14ac:dyDescent="0.3">
      <c r="A22" s="481"/>
      <c r="B22" s="559"/>
      <c r="C22" s="218" t="s">
        <v>24</v>
      </c>
      <c r="D22" s="368" t="s">
        <v>233</v>
      </c>
      <c r="E22" s="369"/>
      <c r="F22" s="369"/>
      <c r="G22" s="370"/>
      <c r="H22" s="370"/>
      <c r="I22" s="370"/>
      <c r="J22" s="370"/>
      <c r="K22" s="370"/>
      <c r="L22" s="183">
        <f>L21*12</f>
        <v>0</v>
      </c>
      <c r="M22" s="184">
        <f>M21*9</f>
        <v>0</v>
      </c>
      <c r="N22" s="185">
        <f>N21*3</f>
        <v>0</v>
      </c>
      <c r="O22" s="11">
        <f>O21*0.3866</f>
        <v>0</v>
      </c>
      <c r="P22" s="11">
        <f>P21*0.3866</f>
        <v>0</v>
      </c>
      <c r="Q22" s="11">
        <f>Q21*0.3866</f>
        <v>0</v>
      </c>
      <c r="R22" s="13">
        <f t="shared" si="0"/>
        <v>0</v>
      </c>
    </row>
    <row r="23" spans="1:18" ht="22.95" customHeight="1" thickBot="1" x14ac:dyDescent="0.3">
      <c r="A23" s="481"/>
      <c r="B23" s="559"/>
      <c r="C23" s="217" t="s">
        <v>201</v>
      </c>
      <c r="D23" s="160" t="s">
        <v>216</v>
      </c>
      <c r="E23" s="247">
        <v>0</v>
      </c>
      <c r="F23" s="242">
        <v>0</v>
      </c>
      <c r="G23" s="362">
        <f>'Project Budget Overview'!B32</f>
        <v>0</v>
      </c>
      <c r="H23" s="363"/>
      <c r="I23" s="363"/>
      <c r="J23" s="364"/>
      <c r="K23" s="172">
        <f>'Proposal Budget Year 3'!K23*1.03</f>
        <v>0</v>
      </c>
      <c r="L23" s="181"/>
      <c r="M23" s="182"/>
      <c r="N23" s="181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2.95" customHeight="1" thickBot="1" x14ac:dyDescent="0.3">
      <c r="A24" s="481"/>
      <c r="B24" s="559"/>
      <c r="C24" s="218" t="s">
        <v>24</v>
      </c>
      <c r="D24" s="368" t="s">
        <v>233</v>
      </c>
      <c r="E24" s="369"/>
      <c r="F24" s="369"/>
      <c r="G24" s="370"/>
      <c r="H24" s="370"/>
      <c r="I24" s="370"/>
      <c r="J24" s="370"/>
      <c r="K24" s="370"/>
      <c r="L24" s="183">
        <f>L23*12</f>
        <v>0</v>
      </c>
      <c r="M24" s="184">
        <f>M23*9</f>
        <v>0</v>
      </c>
      <c r="N24" s="185">
        <f>N23*3</f>
        <v>0</v>
      </c>
      <c r="O24" s="11">
        <f>O23*0.3866</f>
        <v>0</v>
      </c>
      <c r="P24" s="11">
        <f>P23*0.3866</f>
        <v>0</v>
      </c>
      <c r="Q24" s="11">
        <f>Q23*0.3866</f>
        <v>0</v>
      </c>
      <c r="R24" s="13">
        <f t="shared" si="0"/>
        <v>0</v>
      </c>
    </row>
    <row r="25" spans="1:18" ht="22.95" customHeight="1" thickBot="1" x14ac:dyDescent="0.3">
      <c r="A25" s="481"/>
      <c r="B25" s="559"/>
      <c r="C25" s="217" t="s">
        <v>201</v>
      </c>
      <c r="D25" s="160" t="s">
        <v>217</v>
      </c>
      <c r="E25" s="247">
        <v>0</v>
      </c>
      <c r="F25" s="242">
        <v>0</v>
      </c>
      <c r="G25" s="362">
        <f>'Project Budget Overview'!B33</f>
        <v>0</v>
      </c>
      <c r="H25" s="363"/>
      <c r="I25" s="363"/>
      <c r="J25" s="364"/>
      <c r="K25" s="172">
        <f>'Proposal Budget Year 3'!K25*1.03</f>
        <v>0</v>
      </c>
      <c r="L25" s="181"/>
      <c r="M25" s="182"/>
      <c r="N25" s="181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2.95" customHeight="1" thickBot="1" x14ac:dyDescent="0.3">
      <c r="A26" s="481"/>
      <c r="B26" s="559"/>
      <c r="C26" s="218" t="s">
        <v>24</v>
      </c>
      <c r="D26" s="368" t="s">
        <v>233</v>
      </c>
      <c r="E26" s="369"/>
      <c r="F26" s="369"/>
      <c r="G26" s="370"/>
      <c r="H26" s="370"/>
      <c r="I26" s="370"/>
      <c r="J26" s="370"/>
      <c r="K26" s="370"/>
      <c r="L26" s="183">
        <f>L25*12</f>
        <v>0</v>
      </c>
      <c r="M26" s="184">
        <f>M25*9</f>
        <v>0</v>
      </c>
      <c r="N26" s="185">
        <f>N25*3</f>
        <v>0</v>
      </c>
      <c r="O26" s="11">
        <f>O25*0.3866</f>
        <v>0</v>
      </c>
      <c r="P26" s="11">
        <f>P25*0.3866</f>
        <v>0</v>
      </c>
      <c r="Q26" s="11">
        <f>Q25*0.3866</f>
        <v>0</v>
      </c>
      <c r="R26" s="13">
        <f t="shared" si="0"/>
        <v>0</v>
      </c>
    </row>
    <row r="27" spans="1:18" ht="22.95" customHeight="1" thickBot="1" x14ac:dyDescent="0.3">
      <c r="A27" s="481"/>
      <c r="B27" s="559"/>
      <c r="C27" s="217" t="s">
        <v>201</v>
      </c>
      <c r="D27" s="160" t="s">
        <v>218</v>
      </c>
      <c r="E27" s="247">
        <v>0</v>
      </c>
      <c r="F27" s="242">
        <v>0</v>
      </c>
      <c r="G27" s="362">
        <f>'Project Budget Overview'!B34</f>
        <v>0</v>
      </c>
      <c r="H27" s="363"/>
      <c r="I27" s="363"/>
      <c r="J27" s="364"/>
      <c r="K27" s="172">
        <f>'Proposal Budget Year 3'!K27*1.03</f>
        <v>0</v>
      </c>
      <c r="L27" s="181"/>
      <c r="M27" s="182"/>
      <c r="N27" s="181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2.95" customHeight="1" thickBot="1" x14ac:dyDescent="0.3">
      <c r="A28" s="481"/>
      <c r="B28" s="559"/>
      <c r="C28" s="218" t="s">
        <v>24</v>
      </c>
      <c r="D28" s="368" t="s">
        <v>233</v>
      </c>
      <c r="E28" s="369"/>
      <c r="F28" s="369"/>
      <c r="G28" s="370"/>
      <c r="H28" s="370"/>
      <c r="I28" s="370"/>
      <c r="J28" s="370"/>
      <c r="K28" s="370"/>
      <c r="L28" s="183">
        <f>L27*12</f>
        <v>0</v>
      </c>
      <c r="M28" s="184">
        <f>M27*9</f>
        <v>0</v>
      </c>
      <c r="N28" s="185">
        <f>N27*3</f>
        <v>0</v>
      </c>
      <c r="O28" s="11">
        <f>O27*0.3866</f>
        <v>0</v>
      </c>
      <c r="P28" s="11">
        <f>P27*0.3866</f>
        <v>0</v>
      </c>
      <c r="Q28" s="11">
        <f>Q27*0.3866</f>
        <v>0</v>
      </c>
      <c r="R28" s="13">
        <f t="shared" si="0"/>
        <v>0</v>
      </c>
    </row>
    <row r="29" spans="1:18" ht="22.95" customHeight="1" thickBot="1" x14ac:dyDescent="0.3">
      <c r="A29" s="481"/>
      <c r="B29" s="559"/>
      <c r="C29" s="217" t="s">
        <v>201</v>
      </c>
      <c r="D29" s="160" t="s">
        <v>219</v>
      </c>
      <c r="E29" s="247">
        <v>0</v>
      </c>
      <c r="F29" s="242">
        <v>0</v>
      </c>
      <c r="G29" s="362">
        <f>'Project Budget Overview'!B35</f>
        <v>0</v>
      </c>
      <c r="H29" s="363"/>
      <c r="I29" s="363"/>
      <c r="J29" s="364"/>
      <c r="K29" s="172">
        <f>'Proposal Budget Year 3'!K29*1.03</f>
        <v>0</v>
      </c>
      <c r="L29" s="181"/>
      <c r="M29" s="182"/>
      <c r="N29" s="181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2.95" customHeight="1" thickBot="1" x14ac:dyDescent="0.3">
      <c r="A30" s="481"/>
      <c r="B30" s="559"/>
      <c r="C30" s="218" t="s">
        <v>24</v>
      </c>
      <c r="D30" s="368" t="s">
        <v>233</v>
      </c>
      <c r="E30" s="369"/>
      <c r="F30" s="369"/>
      <c r="G30" s="370"/>
      <c r="H30" s="370"/>
      <c r="I30" s="370"/>
      <c r="J30" s="370"/>
      <c r="K30" s="370"/>
      <c r="L30" s="183">
        <f>L29*12</f>
        <v>0</v>
      </c>
      <c r="M30" s="184">
        <f>M29*9</f>
        <v>0</v>
      </c>
      <c r="N30" s="185">
        <f>N29*3</f>
        <v>0</v>
      </c>
      <c r="O30" s="11">
        <f>O29*0.3866</f>
        <v>0</v>
      </c>
      <c r="P30" s="11">
        <f>P29*0.3866</f>
        <v>0</v>
      </c>
      <c r="Q30" s="11">
        <f>Q29*0.3866</f>
        <v>0</v>
      </c>
      <c r="R30" s="13">
        <f t="shared" si="0"/>
        <v>0</v>
      </c>
    </row>
    <row r="31" spans="1:18" ht="22.95" customHeight="1" thickBot="1" x14ac:dyDescent="0.3">
      <c r="A31" s="481"/>
      <c r="B31" s="559"/>
      <c r="C31" s="217" t="s">
        <v>201</v>
      </c>
      <c r="D31" s="160" t="s">
        <v>220</v>
      </c>
      <c r="E31" s="247">
        <v>0</v>
      </c>
      <c r="F31" s="242">
        <v>0</v>
      </c>
      <c r="G31" s="362">
        <f>'Project Budget Overview'!B36</f>
        <v>0</v>
      </c>
      <c r="H31" s="363"/>
      <c r="I31" s="363"/>
      <c r="J31" s="364"/>
      <c r="K31" s="172">
        <f>'Proposal Budget Year 3'!K31*1.03</f>
        <v>0</v>
      </c>
      <c r="L31" s="181"/>
      <c r="M31" s="182"/>
      <c r="N31" s="181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2.95" customHeight="1" thickBot="1" x14ac:dyDescent="0.3">
      <c r="A32" s="481"/>
      <c r="B32" s="559"/>
      <c r="C32" s="218" t="s">
        <v>24</v>
      </c>
      <c r="D32" s="368" t="s">
        <v>233</v>
      </c>
      <c r="E32" s="369"/>
      <c r="F32" s="369"/>
      <c r="G32" s="370"/>
      <c r="H32" s="370"/>
      <c r="I32" s="370"/>
      <c r="J32" s="370"/>
      <c r="K32" s="370"/>
      <c r="L32" s="183">
        <f>L31*12</f>
        <v>0</v>
      </c>
      <c r="M32" s="184">
        <f>M31*9</f>
        <v>0</v>
      </c>
      <c r="N32" s="185">
        <f>N31*3</f>
        <v>0</v>
      </c>
      <c r="O32" s="11">
        <f>O31*0.3866</f>
        <v>0</v>
      </c>
      <c r="P32" s="11">
        <f>P31*0.3866</f>
        <v>0</v>
      </c>
      <c r="Q32" s="11">
        <f>Q31*0.3866</f>
        <v>0</v>
      </c>
      <c r="R32" s="13">
        <f t="shared" si="0"/>
        <v>0</v>
      </c>
    </row>
    <row r="33" spans="1:18" ht="22.95" customHeight="1" thickBot="1" x14ac:dyDescent="0.3">
      <c r="A33" s="481"/>
      <c r="B33" s="559"/>
      <c r="C33" s="217" t="s">
        <v>201</v>
      </c>
      <c r="D33" s="160" t="s">
        <v>221</v>
      </c>
      <c r="E33" s="247">
        <v>0</v>
      </c>
      <c r="F33" s="242">
        <v>0</v>
      </c>
      <c r="G33" s="362">
        <f>'Project Budget Overview'!B37</f>
        <v>0</v>
      </c>
      <c r="H33" s="363"/>
      <c r="I33" s="363"/>
      <c r="J33" s="364"/>
      <c r="K33" s="172">
        <f>'Proposal Budget Year 3'!K33*1.03</f>
        <v>0</v>
      </c>
      <c r="L33" s="181"/>
      <c r="M33" s="182"/>
      <c r="N33" s="181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2.95" customHeight="1" thickBot="1" x14ac:dyDescent="0.3">
      <c r="A34" s="481"/>
      <c r="B34" s="559"/>
      <c r="C34" s="218" t="s">
        <v>24</v>
      </c>
      <c r="D34" s="368" t="s">
        <v>233</v>
      </c>
      <c r="E34" s="369"/>
      <c r="F34" s="369"/>
      <c r="G34" s="370"/>
      <c r="H34" s="370"/>
      <c r="I34" s="370"/>
      <c r="J34" s="370"/>
      <c r="K34" s="370"/>
      <c r="L34" s="183">
        <f>L33*12</f>
        <v>0</v>
      </c>
      <c r="M34" s="184">
        <f>M33*9</f>
        <v>0</v>
      </c>
      <c r="N34" s="185">
        <f>N33*3</f>
        <v>0</v>
      </c>
      <c r="O34" s="11">
        <f>O33*0.3866</f>
        <v>0</v>
      </c>
      <c r="P34" s="11">
        <f>P33*0.3866</f>
        <v>0</v>
      </c>
      <c r="Q34" s="11">
        <f>Q33*0.3866</f>
        <v>0</v>
      </c>
      <c r="R34" s="13">
        <f t="shared" si="0"/>
        <v>0</v>
      </c>
    </row>
    <row r="35" spans="1:18" ht="22.95" customHeight="1" thickBot="1" x14ac:dyDescent="0.3">
      <c r="A35" s="481"/>
      <c r="B35" s="559"/>
      <c r="C35" s="217" t="s">
        <v>201</v>
      </c>
      <c r="D35" s="160" t="s">
        <v>222</v>
      </c>
      <c r="E35" s="247">
        <v>0</v>
      </c>
      <c r="F35" s="242">
        <v>0</v>
      </c>
      <c r="G35" s="362">
        <f>'Project Budget Overview'!B38</f>
        <v>0</v>
      </c>
      <c r="H35" s="363"/>
      <c r="I35" s="363"/>
      <c r="J35" s="364"/>
      <c r="K35" s="172">
        <f>'Proposal Budget Year 3'!K35*1.03</f>
        <v>0</v>
      </c>
      <c r="L35" s="181"/>
      <c r="M35" s="182"/>
      <c r="N35" s="181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2.95" customHeight="1" thickBot="1" x14ac:dyDescent="0.3">
      <c r="A36" s="588">
        <f>R73</f>
        <v>0</v>
      </c>
      <c r="B36" s="559"/>
      <c r="C36" s="218" t="s">
        <v>24</v>
      </c>
      <c r="D36" s="368" t="s">
        <v>233</v>
      </c>
      <c r="E36" s="370"/>
      <c r="F36" s="370"/>
      <c r="G36" s="370"/>
      <c r="H36" s="370"/>
      <c r="I36" s="370"/>
      <c r="J36" s="370"/>
      <c r="K36" s="370"/>
      <c r="L36" s="183">
        <f>L35*12</f>
        <v>0</v>
      </c>
      <c r="M36" s="184">
        <f>M35*9</f>
        <v>0</v>
      </c>
      <c r="N36" s="185">
        <f>N35*3</f>
        <v>0</v>
      </c>
      <c r="O36" s="11">
        <f>O35*0.3866</f>
        <v>0</v>
      </c>
      <c r="P36" s="11">
        <f>P35*0.3866</f>
        <v>0</v>
      </c>
      <c r="Q36" s="11">
        <f>Q35*0.3866</f>
        <v>0</v>
      </c>
      <c r="R36" s="13">
        <f t="shared" si="0"/>
        <v>0</v>
      </c>
    </row>
    <row r="37" spans="1:18" ht="22.95" customHeight="1" thickBot="1" x14ac:dyDescent="0.3">
      <c r="A37" s="588"/>
      <c r="B37" s="559"/>
      <c r="C37" s="217" t="s">
        <v>201</v>
      </c>
      <c r="D37" s="160" t="s">
        <v>223</v>
      </c>
      <c r="E37" s="247">
        <v>0</v>
      </c>
      <c r="F37" s="242">
        <v>0</v>
      </c>
      <c r="G37" s="362">
        <f>'Project Budget Overview'!B39</f>
        <v>0</v>
      </c>
      <c r="H37" s="363"/>
      <c r="I37" s="363"/>
      <c r="J37" s="364"/>
      <c r="K37" s="172">
        <f>'Proposal Budget Year 3'!K37*1.03</f>
        <v>0</v>
      </c>
      <c r="L37" s="181"/>
      <c r="M37" s="182"/>
      <c r="N37" s="181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2.95" customHeight="1" thickBot="1" x14ac:dyDescent="0.3">
      <c r="A38" s="588"/>
      <c r="B38" s="559"/>
      <c r="C38" s="218" t="s">
        <v>24</v>
      </c>
      <c r="D38" s="368" t="s">
        <v>233</v>
      </c>
      <c r="E38" s="370"/>
      <c r="F38" s="370"/>
      <c r="G38" s="370"/>
      <c r="H38" s="370"/>
      <c r="I38" s="370"/>
      <c r="J38" s="370"/>
      <c r="K38" s="370"/>
      <c r="L38" s="183">
        <f>L37*12</f>
        <v>0</v>
      </c>
      <c r="M38" s="184">
        <f>M37*9</f>
        <v>0</v>
      </c>
      <c r="N38" s="185">
        <f>N37*3</f>
        <v>0</v>
      </c>
      <c r="O38" s="11">
        <f>O37*0.3866</f>
        <v>0</v>
      </c>
      <c r="P38" s="11">
        <f>P37*0.3866</f>
        <v>0</v>
      </c>
      <c r="Q38" s="11">
        <f>Q37*0.3866</f>
        <v>0</v>
      </c>
      <c r="R38" s="13">
        <f t="shared" si="0"/>
        <v>0</v>
      </c>
    </row>
    <row r="39" spans="1:18" ht="22.95" customHeight="1" thickBot="1" x14ac:dyDescent="0.3">
      <c r="A39" s="588"/>
      <c r="B39" s="559"/>
      <c r="C39" s="217" t="s">
        <v>201</v>
      </c>
      <c r="D39" s="160" t="s">
        <v>224</v>
      </c>
      <c r="E39" s="247">
        <v>0</v>
      </c>
      <c r="F39" s="242">
        <v>0</v>
      </c>
      <c r="G39" s="362">
        <f>'Project Budget Overview'!B40</f>
        <v>0</v>
      </c>
      <c r="H39" s="363"/>
      <c r="I39" s="363"/>
      <c r="J39" s="364"/>
      <c r="K39" s="172">
        <f>'Proposal Budget Year 3'!K39*1.03</f>
        <v>0</v>
      </c>
      <c r="L39" s="181"/>
      <c r="M39" s="182"/>
      <c r="N39" s="181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2.95" customHeight="1" thickBot="1" x14ac:dyDescent="0.3">
      <c r="A40" s="588"/>
      <c r="B40" s="559"/>
      <c r="C40" s="218" t="s">
        <v>24</v>
      </c>
      <c r="D40" s="368" t="s">
        <v>233</v>
      </c>
      <c r="E40" s="370"/>
      <c r="F40" s="370"/>
      <c r="G40" s="370"/>
      <c r="H40" s="370"/>
      <c r="I40" s="370"/>
      <c r="J40" s="370"/>
      <c r="K40" s="370"/>
      <c r="L40" s="183">
        <f>L39*12</f>
        <v>0</v>
      </c>
      <c r="M40" s="184">
        <f>M39*9</f>
        <v>0</v>
      </c>
      <c r="N40" s="185">
        <f>N39*3</f>
        <v>0</v>
      </c>
      <c r="O40" s="11">
        <f>O39*0.3866</f>
        <v>0</v>
      </c>
      <c r="P40" s="11">
        <f>P39*0.3866</f>
        <v>0</v>
      </c>
      <c r="Q40" s="11">
        <f>Q39*0.3866</f>
        <v>0</v>
      </c>
      <c r="R40" s="13">
        <f t="shared" si="0"/>
        <v>0</v>
      </c>
    </row>
    <row r="41" spans="1:18" ht="22.95" customHeight="1" thickBot="1" x14ac:dyDescent="0.3">
      <c r="A41" s="588"/>
      <c r="B41" s="559"/>
      <c r="C41" s="217" t="s">
        <v>201</v>
      </c>
      <c r="D41" s="160" t="s">
        <v>225</v>
      </c>
      <c r="E41" s="247">
        <v>0</v>
      </c>
      <c r="F41" s="242">
        <v>0</v>
      </c>
      <c r="G41" s="362">
        <f>'Project Budget Overview'!B41</f>
        <v>0</v>
      </c>
      <c r="H41" s="363"/>
      <c r="I41" s="363"/>
      <c r="J41" s="364"/>
      <c r="K41" s="172">
        <f>'Proposal Budget Year 3'!K41*1.03</f>
        <v>0</v>
      </c>
      <c r="L41" s="181"/>
      <c r="M41" s="182"/>
      <c r="N41" s="181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2.95" customHeight="1" thickBot="1" x14ac:dyDescent="0.3">
      <c r="A42" s="588"/>
      <c r="B42" s="559"/>
      <c r="C42" s="218" t="s">
        <v>24</v>
      </c>
      <c r="D42" s="368" t="s">
        <v>233</v>
      </c>
      <c r="E42" s="370"/>
      <c r="F42" s="370"/>
      <c r="G42" s="370"/>
      <c r="H42" s="370"/>
      <c r="I42" s="370"/>
      <c r="J42" s="370"/>
      <c r="K42" s="370"/>
      <c r="L42" s="183">
        <f>L41*12</f>
        <v>0</v>
      </c>
      <c r="M42" s="184">
        <f>M41*9</f>
        <v>0</v>
      </c>
      <c r="N42" s="185">
        <f>N41*3</f>
        <v>0</v>
      </c>
      <c r="O42" s="11">
        <f>O41*0.3866</f>
        <v>0</v>
      </c>
      <c r="P42" s="11">
        <f>P41*0.3866</f>
        <v>0</v>
      </c>
      <c r="Q42" s="11">
        <f>Q41*0.3866</f>
        <v>0</v>
      </c>
      <c r="R42" s="13">
        <f t="shared" si="0"/>
        <v>0</v>
      </c>
    </row>
    <row r="43" spans="1:18" ht="22.95" customHeight="1" thickBot="1" x14ac:dyDescent="0.3">
      <c r="A43" s="588"/>
      <c r="B43" s="559"/>
      <c r="C43" s="217" t="s">
        <v>201</v>
      </c>
      <c r="D43" s="160" t="s">
        <v>226</v>
      </c>
      <c r="E43" s="247">
        <v>0</v>
      </c>
      <c r="F43" s="242">
        <v>0</v>
      </c>
      <c r="G43" s="362">
        <f>'Project Budget Overview'!B42</f>
        <v>0</v>
      </c>
      <c r="H43" s="363"/>
      <c r="I43" s="363"/>
      <c r="J43" s="364"/>
      <c r="K43" s="172">
        <f>'Proposal Budget Year 3'!K43*1.03</f>
        <v>0</v>
      </c>
      <c r="L43" s="181"/>
      <c r="M43" s="182"/>
      <c r="N43" s="181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2.95" customHeight="1" thickBot="1" x14ac:dyDescent="0.3">
      <c r="A44" s="588"/>
      <c r="B44" s="559"/>
      <c r="C44" s="218" t="s">
        <v>24</v>
      </c>
      <c r="D44" s="368" t="s">
        <v>233</v>
      </c>
      <c r="E44" s="370"/>
      <c r="F44" s="370"/>
      <c r="G44" s="370"/>
      <c r="H44" s="370"/>
      <c r="I44" s="370"/>
      <c r="J44" s="370"/>
      <c r="K44" s="370"/>
      <c r="L44" s="183">
        <f>L43*12</f>
        <v>0</v>
      </c>
      <c r="M44" s="184">
        <f>M43*9</f>
        <v>0</v>
      </c>
      <c r="N44" s="185">
        <f>N43*3</f>
        <v>0</v>
      </c>
      <c r="O44" s="11">
        <f>O43*0.3866</f>
        <v>0</v>
      </c>
      <c r="P44" s="11">
        <f>P43*0.3866</f>
        <v>0</v>
      </c>
      <c r="Q44" s="11">
        <f>Q43*0.3866</f>
        <v>0</v>
      </c>
      <c r="R44" s="13">
        <f t="shared" si="0"/>
        <v>0</v>
      </c>
    </row>
    <row r="45" spans="1:18" ht="22.95" customHeight="1" thickBot="1" x14ac:dyDescent="0.3">
      <c r="A45" s="588"/>
      <c r="B45" s="559"/>
      <c r="C45" s="217" t="s">
        <v>201</v>
      </c>
      <c r="D45" s="160" t="s">
        <v>227</v>
      </c>
      <c r="E45" s="247">
        <v>0</v>
      </c>
      <c r="F45" s="242">
        <v>0</v>
      </c>
      <c r="G45" s="362">
        <f>'Project Budget Overview'!B43</f>
        <v>0</v>
      </c>
      <c r="H45" s="363"/>
      <c r="I45" s="363"/>
      <c r="J45" s="364"/>
      <c r="K45" s="172">
        <f>'Proposal Budget Year 3'!K45*1.03</f>
        <v>0</v>
      </c>
      <c r="L45" s="181"/>
      <c r="M45" s="182"/>
      <c r="N45" s="181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2.95" customHeight="1" thickBot="1" x14ac:dyDescent="0.3">
      <c r="A46" s="588"/>
      <c r="B46" s="559"/>
      <c r="C46" s="218" t="s">
        <v>24</v>
      </c>
      <c r="D46" s="368" t="s">
        <v>233</v>
      </c>
      <c r="E46" s="370"/>
      <c r="F46" s="370"/>
      <c r="G46" s="370"/>
      <c r="H46" s="370"/>
      <c r="I46" s="370"/>
      <c r="J46" s="370"/>
      <c r="K46" s="370"/>
      <c r="L46" s="183">
        <f>L45*12</f>
        <v>0</v>
      </c>
      <c r="M46" s="184">
        <f>M45*9</f>
        <v>0</v>
      </c>
      <c r="N46" s="185">
        <f>N45*3</f>
        <v>0</v>
      </c>
      <c r="O46" s="11">
        <f>O45*0.3866</f>
        <v>0</v>
      </c>
      <c r="P46" s="11">
        <f>P45*0.3866</f>
        <v>0</v>
      </c>
      <c r="Q46" s="11">
        <f>Q45*0.3866</f>
        <v>0</v>
      </c>
      <c r="R46" s="13">
        <f t="shared" si="0"/>
        <v>0</v>
      </c>
    </row>
    <row r="47" spans="1:18" s="176" customFormat="1" ht="13.8" thickBot="1" x14ac:dyDescent="0.3">
      <c r="A47" s="588"/>
      <c r="B47" s="559"/>
      <c r="C47" s="219" t="s">
        <v>130</v>
      </c>
      <c r="D47" s="566" t="s">
        <v>276</v>
      </c>
      <c r="E47" s="567"/>
      <c r="F47" s="567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9"/>
    </row>
    <row r="48" spans="1:18" ht="22.95" customHeight="1" thickBot="1" x14ac:dyDescent="0.3">
      <c r="A48" s="588"/>
      <c r="B48" s="559"/>
      <c r="C48" s="217" t="s">
        <v>202</v>
      </c>
      <c r="D48" s="160" t="s">
        <v>0</v>
      </c>
      <c r="E48" s="247">
        <v>0</v>
      </c>
      <c r="F48" s="242">
        <v>0</v>
      </c>
      <c r="G48" s="362">
        <f>'Project Budget Overview'!B46</f>
        <v>0</v>
      </c>
      <c r="H48" s="363"/>
      <c r="I48" s="363"/>
      <c r="J48" s="364"/>
      <c r="K48" s="172">
        <f>'Proposal Budget Year 3'!K48*1.03</f>
        <v>0</v>
      </c>
      <c r="L48" s="181"/>
      <c r="M48" s="182"/>
      <c r="N48" s="181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2.95" customHeight="1" thickBot="1" x14ac:dyDescent="0.3">
      <c r="A49" s="588"/>
      <c r="B49" s="559"/>
      <c r="C49" s="218" t="s">
        <v>24</v>
      </c>
      <c r="D49" s="368" t="s">
        <v>233</v>
      </c>
      <c r="E49" s="369"/>
      <c r="F49" s="369"/>
      <c r="G49" s="370"/>
      <c r="H49" s="370"/>
      <c r="I49" s="370"/>
      <c r="J49" s="370"/>
      <c r="K49" s="370"/>
      <c r="L49" s="183">
        <f>L48*12</f>
        <v>0</v>
      </c>
      <c r="M49" s="184">
        <f>M48*9</f>
        <v>0</v>
      </c>
      <c r="N49" s="185">
        <f>N48*3</f>
        <v>0</v>
      </c>
      <c r="O49" s="10">
        <f>O48*0.6169</f>
        <v>0</v>
      </c>
      <c r="P49" s="10">
        <f>P48*0.6169</f>
        <v>0</v>
      </c>
      <c r="Q49" s="10">
        <f>Q48*0.6169</f>
        <v>0</v>
      </c>
      <c r="R49" s="13">
        <f t="shared" si="1"/>
        <v>0</v>
      </c>
    </row>
    <row r="50" spans="1:18" ht="22.95" customHeight="1" thickBot="1" x14ac:dyDescent="0.3">
      <c r="A50" s="588"/>
      <c r="B50" s="559"/>
      <c r="C50" s="217" t="s">
        <v>202</v>
      </c>
      <c r="D50" s="160" t="s">
        <v>1</v>
      </c>
      <c r="E50" s="247">
        <v>0</v>
      </c>
      <c r="F50" s="242">
        <v>0</v>
      </c>
      <c r="G50" s="362">
        <f>'Project Budget Overview'!B47</f>
        <v>0</v>
      </c>
      <c r="H50" s="363"/>
      <c r="I50" s="363"/>
      <c r="J50" s="364"/>
      <c r="K50" s="172">
        <f>'Proposal Budget Year 3'!K50*1.03</f>
        <v>0</v>
      </c>
      <c r="L50" s="181"/>
      <c r="M50" s="182"/>
      <c r="N50" s="181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2.95" customHeight="1" thickBot="1" x14ac:dyDescent="0.3">
      <c r="A51" s="588"/>
      <c r="B51" s="559"/>
      <c r="C51" s="220" t="s">
        <v>24</v>
      </c>
      <c r="D51" s="368" t="s">
        <v>233</v>
      </c>
      <c r="E51" s="369"/>
      <c r="F51" s="369"/>
      <c r="G51" s="370"/>
      <c r="H51" s="370"/>
      <c r="I51" s="370"/>
      <c r="J51" s="370"/>
      <c r="K51" s="370"/>
      <c r="L51" s="183">
        <f>L50*12</f>
        <v>0</v>
      </c>
      <c r="M51" s="184">
        <f>M50*9</f>
        <v>0</v>
      </c>
      <c r="N51" s="185">
        <f>N50*3</f>
        <v>0</v>
      </c>
      <c r="O51" s="10">
        <f>O50*0.6169</f>
        <v>0</v>
      </c>
      <c r="P51" s="10">
        <f>P50*0.6169</f>
        <v>0</v>
      </c>
      <c r="Q51" s="10">
        <f>Q50*0.6169</f>
        <v>0</v>
      </c>
      <c r="R51" s="33">
        <f t="shared" si="1"/>
        <v>0</v>
      </c>
    </row>
    <row r="52" spans="1:18" ht="22.95" customHeight="1" thickBot="1" x14ac:dyDescent="0.3">
      <c r="A52" s="588"/>
      <c r="B52" s="559"/>
      <c r="C52" s="217" t="s">
        <v>202</v>
      </c>
      <c r="D52" s="160" t="s">
        <v>2</v>
      </c>
      <c r="E52" s="247">
        <v>0</v>
      </c>
      <c r="F52" s="242">
        <v>0</v>
      </c>
      <c r="G52" s="362">
        <f>'Project Budget Overview'!B48</f>
        <v>0</v>
      </c>
      <c r="H52" s="363"/>
      <c r="I52" s="363"/>
      <c r="J52" s="364"/>
      <c r="K52" s="172">
        <f>'Proposal Budget Year 3'!K52*1.03</f>
        <v>0</v>
      </c>
      <c r="L52" s="181"/>
      <c r="M52" s="182"/>
      <c r="N52" s="181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2.95" customHeight="1" thickBot="1" x14ac:dyDescent="0.3">
      <c r="A53" s="588"/>
      <c r="B53" s="559"/>
      <c r="C53" s="218" t="s">
        <v>24</v>
      </c>
      <c r="D53" s="368" t="s">
        <v>233</v>
      </c>
      <c r="E53" s="369"/>
      <c r="F53" s="369"/>
      <c r="G53" s="370"/>
      <c r="H53" s="370"/>
      <c r="I53" s="370"/>
      <c r="J53" s="370"/>
      <c r="K53" s="370"/>
      <c r="L53" s="183">
        <f>L52*12</f>
        <v>0</v>
      </c>
      <c r="M53" s="184">
        <f>M52*9</f>
        <v>0</v>
      </c>
      <c r="N53" s="185">
        <f>N52*3</f>
        <v>0</v>
      </c>
      <c r="O53" s="10">
        <f>O52*0.6169</f>
        <v>0</v>
      </c>
      <c r="P53" s="10">
        <f>P52*0.6169</f>
        <v>0</v>
      </c>
      <c r="Q53" s="10">
        <f>Q52*0.6169</f>
        <v>0</v>
      </c>
      <c r="R53" s="13">
        <f t="shared" si="1"/>
        <v>0</v>
      </c>
    </row>
    <row r="54" spans="1:18" ht="22.95" customHeight="1" thickBot="1" x14ac:dyDescent="0.3">
      <c r="A54" s="588"/>
      <c r="B54" s="559"/>
      <c r="C54" s="217" t="s">
        <v>202</v>
      </c>
      <c r="D54" s="160" t="s">
        <v>3</v>
      </c>
      <c r="E54" s="247">
        <v>0</v>
      </c>
      <c r="F54" s="242">
        <v>0</v>
      </c>
      <c r="G54" s="362">
        <f>'Project Budget Overview'!B49</f>
        <v>0</v>
      </c>
      <c r="H54" s="363"/>
      <c r="I54" s="363"/>
      <c r="J54" s="364"/>
      <c r="K54" s="172">
        <f>'Proposal Budget Year 3'!K54*1.03</f>
        <v>0</v>
      </c>
      <c r="L54" s="181"/>
      <c r="M54" s="182"/>
      <c r="N54" s="181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2.95" customHeight="1" thickBot="1" x14ac:dyDescent="0.3">
      <c r="A55" s="588"/>
      <c r="B55" s="560"/>
      <c r="C55" s="218" t="s">
        <v>24</v>
      </c>
      <c r="D55" s="368" t="s">
        <v>233</v>
      </c>
      <c r="E55" s="370"/>
      <c r="F55" s="370"/>
      <c r="G55" s="370"/>
      <c r="H55" s="370"/>
      <c r="I55" s="370"/>
      <c r="J55" s="370"/>
      <c r="K55" s="370"/>
      <c r="L55" s="183">
        <f>L54*12</f>
        <v>0</v>
      </c>
      <c r="M55" s="184">
        <f>M54*9</f>
        <v>0</v>
      </c>
      <c r="N55" s="185">
        <f>N54*3</f>
        <v>0</v>
      </c>
      <c r="O55" s="10">
        <f>O54*0.6169</f>
        <v>0</v>
      </c>
      <c r="P55" s="10">
        <f>P54*0.6169</f>
        <v>0</v>
      </c>
      <c r="Q55" s="10">
        <f>Q54*0.6169</f>
        <v>0</v>
      </c>
      <c r="R55" s="12">
        <f t="shared" si="1"/>
        <v>0</v>
      </c>
    </row>
    <row r="56" spans="1:18" ht="22.95" customHeight="1" thickBot="1" x14ac:dyDescent="0.3">
      <c r="A56" s="588"/>
      <c r="B56" s="171"/>
      <c r="C56" s="225" t="s">
        <v>202</v>
      </c>
      <c r="D56" s="160" t="s">
        <v>4</v>
      </c>
      <c r="E56" s="247">
        <v>0</v>
      </c>
      <c r="F56" s="242">
        <v>0</v>
      </c>
      <c r="G56" s="362">
        <f>'Project Budget Overview'!B50</f>
        <v>0</v>
      </c>
      <c r="H56" s="363"/>
      <c r="I56" s="363"/>
      <c r="J56" s="364"/>
      <c r="K56" s="172">
        <f>'Proposal Budget Year 3'!K56*1.03</f>
        <v>0</v>
      </c>
      <c r="L56" s="181"/>
      <c r="M56" s="182"/>
      <c r="N56" s="181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2.95" customHeight="1" thickBot="1" x14ac:dyDescent="0.3">
      <c r="A57" s="588"/>
      <c r="B57" s="171"/>
      <c r="C57" s="218" t="s">
        <v>24</v>
      </c>
      <c r="D57" s="368" t="s">
        <v>233</v>
      </c>
      <c r="E57" s="370"/>
      <c r="F57" s="370"/>
      <c r="G57" s="370"/>
      <c r="H57" s="370"/>
      <c r="I57" s="370"/>
      <c r="J57" s="370"/>
      <c r="K57" s="370"/>
      <c r="L57" s="183">
        <f>L56*12</f>
        <v>0</v>
      </c>
      <c r="M57" s="184">
        <f>M56*9</f>
        <v>0</v>
      </c>
      <c r="N57" s="185">
        <f>N56*3</f>
        <v>0</v>
      </c>
      <c r="O57" s="10">
        <f>O56*0.6169</f>
        <v>0</v>
      </c>
      <c r="P57" s="10">
        <f>P56*0.6169</f>
        <v>0</v>
      </c>
      <c r="Q57" s="10">
        <f>Q56*0.6169</f>
        <v>0</v>
      </c>
      <c r="R57" s="13">
        <f t="shared" si="0"/>
        <v>0</v>
      </c>
    </row>
    <row r="58" spans="1:18" ht="22.95" customHeight="1" thickBot="1" x14ac:dyDescent="0.3">
      <c r="A58" s="588"/>
      <c r="B58" s="171"/>
      <c r="C58" s="217" t="s">
        <v>202</v>
      </c>
      <c r="D58" s="160" t="s">
        <v>5</v>
      </c>
      <c r="E58" s="247">
        <v>0</v>
      </c>
      <c r="F58" s="242">
        <v>0</v>
      </c>
      <c r="G58" s="362">
        <f>'Project Budget Overview'!B51</f>
        <v>0</v>
      </c>
      <c r="H58" s="363"/>
      <c r="I58" s="363"/>
      <c r="J58" s="364"/>
      <c r="K58" s="172">
        <f>'Proposal Budget Year 3'!K58*1.03</f>
        <v>0</v>
      </c>
      <c r="L58" s="181"/>
      <c r="M58" s="182"/>
      <c r="N58" s="181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2.95" customHeight="1" thickBot="1" x14ac:dyDescent="0.3">
      <c r="A59" s="588"/>
      <c r="B59" s="171"/>
      <c r="C59" s="220" t="s">
        <v>24</v>
      </c>
      <c r="D59" s="382" t="s">
        <v>233</v>
      </c>
      <c r="E59" s="369"/>
      <c r="F59" s="369"/>
      <c r="G59" s="369"/>
      <c r="H59" s="369"/>
      <c r="I59" s="369"/>
      <c r="J59" s="369"/>
      <c r="K59" s="369"/>
      <c r="L59" s="273">
        <f>L58*12</f>
        <v>0</v>
      </c>
      <c r="M59" s="231">
        <f>M58*9</f>
        <v>0</v>
      </c>
      <c r="N59" s="274">
        <f>N58*3</f>
        <v>0</v>
      </c>
      <c r="O59" s="10">
        <f>O58*0.6169</f>
        <v>0</v>
      </c>
      <c r="P59" s="10">
        <f>P58*0.6169</f>
        <v>0</v>
      </c>
      <c r="Q59" s="10">
        <f>Q58*0.6169</f>
        <v>0</v>
      </c>
      <c r="R59" s="33">
        <f t="shared" si="0"/>
        <v>0</v>
      </c>
    </row>
    <row r="60" spans="1:18" ht="17.25" customHeight="1" thickBot="1" x14ac:dyDescent="0.3">
      <c r="A60" s="634"/>
      <c r="B60" s="404" t="s">
        <v>255</v>
      </c>
      <c r="C60" s="405"/>
      <c r="D60" s="406"/>
      <c r="E60" s="279">
        <f>+E57+E59+E55+E53+E51+E49+E36+E34+E32+E30+E28+E26+E24+E22+E20+E18+E16+E14+E12+E10+E8+E46+E44+E42+E40+E38</f>
        <v>0</v>
      </c>
      <c r="F60" s="279">
        <f>+F57+F59+F55+F53+F51+F49+F36+F34+F32+F30+F28+F26+F24+F22+F20+F18+F16+F14+F12+F10+F8+F46+F44+F42+F40+F38</f>
        <v>0</v>
      </c>
      <c r="G60" s="280"/>
      <c r="H60" s="280"/>
      <c r="I60" s="280"/>
      <c r="J60" s="280"/>
      <c r="K60" s="615"/>
      <c r="L60" s="615"/>
      <c r="M60" s="615"/>
      <c r="N60" s="615"/>
      <c r="O60" s="615"/>
      <c r="P60" s="615"/>
      <c r="Q60" s="615"/>
      <c r="R60" s="616"/>
    </row>
    <row r="61" spans="1:18" x14ac:dyDescent="0.25">
      <c r="A61" s="588"/>
      <c r="B61" s="389" t="s">
        <v>149</v>
      </c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278">
        <f>SUM(R7,R9,R11,R13,R15,R17,R19,R21,R23,R25,R27,R29,R31,R33,R35,R37,R39,R41,R43,R45,R48,R50,R52,R54,R56,R58)</f>
        <v>0</v>
      </c>
    </row>
    <row r="62" spans="1:18" ht="13.8" thickBot="1" x14ac:dyDescent="0.3">
      <c r="A62" s="588"/>
      <c r="B62" s="391" t="s">
        <v>150</v>
      </c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88"/>
      <c r="B63" s="393" t="s">
        <v>65</v>
      </c>
      <c r="C63" s="76" t="s">
        <v>22</v>
      </c>
      <c r="D63" s="396" t="s">
        <v>277</v>
      </c>
      <c r="E63" s="397"/>
      <c r="F63" s="398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9"/>
    </row>
    <row r="64" spans="1:18" x14ac:dyDescent="0.25">
      <c r="A64" s="588"/>
      <c r="B64" s="394"/>
      <c r="C64" s="77" t="s">
        <v>27</v>
      </c>
      <c r="D64" s="400" t="s">
        <v>0</v>
      </c>
      <c r="E64" s="401"/>
      <c r="F64" s="243" t="s">
        <v>257</v>
      </c>
      <c r="G64" s="402" t="s">
        <v>16</v>
      </c>
      <c r="H64" s="402"/>
      <c r="I64" s="402"/>
      <c r="J64" s="402"/>
      <c r="K64" s="402"/>
      <c r="L64" s="402"/>
      <c r="M64" s="402"/>
      <c r="N64" s="402"/>
      <c r="O64" s="402"/>
      <c r="P64" s="402"/>
      <c r="Q64" s="403"/>
      <c r="R64" s="42">
        <v>0</v>
      </c>
    </row>
    <row r="65" spans="1:18" ht="12.75" customHeight="1" x14ac:dyDescent="0.25">
      <c r="A65" s="588"/>
      <c r="B65" s="394"/>
      <c r="C65" s="78" t="s">
        <v>27</v>
      </c>
      <c r="D65" s="375" t="s">
        <v>1</v>
      </c>
      <c r="E65" s="619"/>
      <c r="F65" s="243">
        <v>0</v>
      </c>
      <c r="G65" s="366" t="s">
        <v>272</v>
      </c>
      <c r="H65" s="366"/>
      <c r="I65" s="366"/>
      <c r="J65" s="366"/>
      <c r="K65" s="366"/>
      <c r="L65" s="366"/>
      <c r="M65" s="366"/>
      <c r="N65" s="366"/>
      <c r="O65" s="366"/>
      <c r="P65" s="366"/>
      <c r="Q65" s="367"/>
      <c r="R65" s="16">
        <v>0</v>
      </c>
    </row>
    <row r="66" spans="1:18" x14ac:dyDescent="0.25">
      <c r="A66" s="588"/>
      <c r="B66" s="394"/>
      <c r="C66" s="78" t="s">
        <v>27</v>
      </c>
      <c r="D66" s="375" t="s">
        <v>2</v>
      </c>
      <c r="E66" s="619"/>
      <c r="F66" s="243">
        <v>0</v>
      </c>
      <c r="G66" s="366" t="s">
        <v>271</v>
      </c>
      <c r="H66" s="366"/>
      <c r="I66" s="366"/>
      <c r="J66" s="366"/>
      <c r="K66" s="366"/>
      <c r="L66" s="366"/>
      <c r="M66" s="366"/>
      <c r="N66" s="366"/>
      <c r="O66" s="366"/>
      <c r="P66" s="366"/>
      <c r="Q66" s="367"/>
      <c r="R66" s="16">
        <v>0</v>
      </c>
    </row>
    <row r="67" spans="1:18" x14ac:dyDescent="0.25">
      <c r="A67" s="588"/>
      <c r="B67" s="394"/>
      <c r="C67" s="78" t="s">
        <v>27</v>
      </c>
      <c r="D67" s="371" t="s">
        <v>3</v>
      </c>
      <c r="E67" s="628"/>
      <c r="F67" s="244" t="s">
        <v>257</v>
      </c>
      <c r="G67" s="373" t="s">
        <v>18</v>
      </c>
      <c r="H67" s="373"/>
      <c r="I67" s="373"/>
      <c r="J67" s="373"/>
      <c r="K67" s="373"/>
      <c r="L67" s="373"/>
      <c r="M67" s="373"/>
      <c r="N67" s="373"/>
      <c r="O67" s="373"/>
      <c r="P67" s="373"/>
      <c r="Q67" s="374"/>
      <c r="R67" s="16">
        <v>0</v>
      </c>
    </row>
    <row r="68" spans="1:18" ht="13.8" thickBot="1" x14ac:dyDescent="0.3">
      <c r="A68" s="588"/>
      <c r="B68" s="394"/>
      <c r="C68" s="79" t="s">
        <v>27</v>
      </c>
      <c r="D68" s="526" t="s">
        <v>4</v>
      </c>
      <c r="E68" s="629"/>
      <c r="F68" s="243" t="s">
        <v>257</v>
      </c>
      <c r="G68" s="564" t="s">
        <v>7</v>
      </c>
      <c r="H68" s="564"/>
      <c r="I68" s="564"/>
      <c r="J68" s="564"/>
      <c r="K68" s="564"/>
      <c r="L68" s="564"/>
      <c r="M68" s="564"/>
      <c r="N68" s="564"/>
      <c r="O68" s="564"/>
      <c r="P68" s="564"/>
      <c r="Q68" s="565"/>
      <c r="R68" s="16">
        <v>0</v>
      </c>
    </row>
    <row r="69" spans="1:18" ht="15.75" customHeight="1" thickBot="1" x14ac:dyDescent="0.3">
      <c r="A69" s="588"/>
      <c r="B69" s="448"/>
      <c r="C69" s="617" t="s">
        <v>256</v>
      </c>
      <c r="D69" s="618"/>
      <c r="E69" s="618"/>
      <c r="F69" s="248">
        <f>+F65+F66</f>
        <v>0</v>
      </c>
      <c r="G69" s="387" t="s">
        <v>137</v>
      </c>
      <c r="H69" s="385"/>
      <c r="I69" s="385"/>
      <c r="J69" s="385"/>
      <c r="K69" s="385"/>
      <c r="L69" s="385"/>
      <c r="M69" s="385"/>
      <c r="N69" s="385"/>
      <c r="O69" s="385"/>
      <c r="P69" s="385"/>
      <c r="Q69" s="386"/>
      <c r="R69" s="48">
        <f>SUM(R64:R68)</f>
        <v>0</v>
      </c>
    </row>
    <row r="70" spans="1:18" ht="13.8" thickBot="1" x14ac:dyDescent="0.3">
      <c r="A70" s="588"/>
      <c r="B70" s="80"/>
      <c r="C70" s="34" t="s">
        <v>28</v>
      </c>
      <c r="D70" s="388" t="s">
        <v>136</v>
      </c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6"/>
      <c r="R70" s="49">
        <f>(R64+R67+R68)*0.0531 + (R65)*0.119 + (R66)*0</f>
        <v>0</v>
      </c>
    </row>
    <row r="71" spans="1:18" ht="14.25" customHeight="1" thickBot="1" x14ac:dyDescent="0.3">
      <c r="A71" s="588"/>
      <c r="B71" s="387" t="s">
        <v>132</v>
      </c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6"/>
      <c r="R71" s="49">
        <f>R61+R69</f>
        <v>0</v>
      </c>
    </row>
    <row r="72" spans="1:18" ht="15.75" customHeight="1" thickBot="1" x14ac:dyDescent="0.3">
      <c r="A72" s="588"/>
      <c r="B72" s="22" t="s">
        <v>71</v>
      </c>
      <c r="C72" s="388" t="s">
        <v>133</v>
      </c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6"/>
      <c r="R72" s="49">
        <f>R62+R70</f>
        <v>0</v>
      </c>
    </row>
    <row r="73" spans="1:18" ht="15.75" customHeight="1" thickBot="1" x14ac:dyDescent="0.3">
      <c r="A73" s="589"/>
      <c r="B73" s="387" t="s">
        <v>142</v>
      </c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6"/>
      <c r="R73" s="50">
        <f>SUM(R71:R72)</f>
        <v>0</v>
      </c>
    </row>
    <row r="74" spans="1:18" ht="13.5" customHeight="1" thickBot="1" x14ac:dyDescent="0.3">
      <c r="A74" s="480" t="s">
        <v>229</v>
      </c>
      <c r="B74" s="60"/>
      <c r="C74" s="32" t="s">
        <v>22</v>
      </c>
      <c r="D74" s="396" t="s">
        <v>148</v>
      </c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9"/>
    </row>
    <row r="75" spans="1:18" ht="21" x14ac:dyDescent="0.25">
      <c r="A75" s="597"/>
      <c r="B75" s="61" t="s">
        <v>72</v>
      </c>
      <c r="C75" s="31" t="s">
        <v>102</v>
      </c>
      <c r="D75" s="482">
        <v>1</v>
      </c>
      <c r="E75" s="483"/>
      <c r="F75" s="484" t="s">
        <v>51</v>
      </c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598"/>
      <c r="R75" s="30">
        <v>0</v>
      </c>
    </row>
    <row r="76" spans="1:18" x14ac:dyDescent="0.25">
      <c r="A76" s="597"/>
      <c r="B76" s="61" t="s">
        <v>73</v>
      </c>
      <c r="C76" s="3" t="s">
        <v>59</v>
      </c>
      <c r="D76" s="377">
        <f t="shared" ref="D76:D95" si="2">D75+1</f>
        <v>2</v>
      </c>
      <c r="E76" s="378"/>
      <c r="F76" s="379" t="s">
        <v>52</v>
      </c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1"/>
      <c r="R76" s="17">
        <v>0</v>
      </c>
    </row>
    <row r="77" spans="1:18" x14ac:dyDescent="0.25">
      <c r="A77" s="597"/>
      <c r="B77" s="61" t="s">
        <v>126</v>
      </c>
      <c r="C77" s="3" t="s">
        <v>56</v>
      </c>
      <c r="D77" s="377">
        <f t="shared" si="2"/>
        <v>3</v>
      </c>
      <c r="E77" s="378"/>
      <c r="F77" s="470" t="s">
        <v>40</v>
      </c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599"/>
      <c r="R77" s="17">
        <v>0</v>
      </c>
    </row>
    <row r="78" spans="1:18" x14ac:dyDescent="0.25">
      <c r="A78" s="597"/>
      <c r="B78" s="600" t="s">
        <v>74</v>
      </c>
      <c r="C78" s="3" t="s">
        <v>54</v>
      </c>
      <c r="D78" s="377">
        <f t="shared" si="2"/>
        <v>4</v>
      </c>
      <c r="E78" s="378"/>
      <c r="F78" s="379" t="s">
        <v>101</v>
      </c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17">
        <v>0</v>
      </c>
    </row>
    <row r="79" spans="1:18" ht="12.75" customHeight="1" x14ac:dyDescent="0.25">
      <c r="A79" s="597"/>
      <c r="B79" s="601"/>
      <c r="C79" s="3" t="s">
        <v>57</v>
      </c>
      <c r="D79" s="377">
        <f t="shared" si="2"/>
        <v>5</v>
      </c>
      <c r="E79" s="378"/>
      <c r="F79" s="379" t="s">
        <v>42</v>
      </c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1"/>
      <c r="R79" s="17">
        <v>0</v>
      </c>
    </row>
    <row r="80" spans="1:18" ht="21" x14ac:dyDescent="0.25">
      <c r="A80" s="597"/>
      <c r="B80" s="601"/>
      <c r="C80" s="2" t="s">
        <v>245</v>
      </c>
      <c r="D80" s="377">
        <f t="shared" si="2"/>
        <v>6</v>
      </c>
      <c r="E80" s="378"/>
      <c r="F80" s="379" t="s">
        <v>44</v>
      </c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1"/>
      <c r="R80" s="17">
        <v>0</v>
      </c>
    </row>
    <row r="81" spans="1:18" x14ac:dyDescent="0.25">
      <c r="A81" s="597"/>
      <c r="B81" s="601"/>
      <c r="C81" s="216">
        <v>773911</v>
      </c>
      <c r="D81" s="377">
        <f t="shared" si="2"/>
        <v>7</v>
      </c>
      <c r="E81" s="378"/>
      <c r="F81" s="379" t="s">
        <v>244</v>
      </c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1"/>
      <c r="R81" s="17"/>
    </row>
    <row r="82" spans="1:18" x14ac:dyDescent="0.25">
      <c r="A82" s="597"/>
      <c r="B82" s="601"/>
      <c r="C82" s="3" t="s">
        <v>58</v>
      </c>
      <c r="D82" s="377">
        <f t="shared" si="2"/>
        <v>8</v>
      </c>
      <c r="E82" s="378"/>
      <c r="F82" s="379" t="s">
        <v>47</v>
      </c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1"/>
      <c r="R82" s="17">
        <v>0</v>
      </c>
    </row>
    <row r="83" spans="1:18" x14ac:dyDescent="0.25">
      <c r="A83" s="597"/>
      <c r="B83" s="590" t="s">
        <v>75</v>
      </c>
      <c r="C83" s="3" t="s">
        <v>103</v>
      </c>
      <c r="D83" s="377">
        <f t="shared" si="2"/>
        <v>9</v>
      </c>
      <c r="E83" s="378"/>
      <c r="F83" s="379" t="s">
        <v>37</v>
      </c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1"/>
      <c r="R83" s="17">
        <v>0</v>
      </c>
    </row>
    <row r="84" spans="1:18" x14ac:dyDescent="0.25">
      <c r="A84" s="597"/>
      <c r="B84" s="591"/>
      <c r="C84" s="3" t="s">
        <v>55</v>
      </c>
      <c r="D84" s="377">
        <f t="shared" si="2"/>
        <v>10</v>
      </c>
      <c r="E84" s="378"/>
      <c r="F84" s="379" t="s">
        <v>38</v>
      </c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1"/>
      <c r="R84" s="17">
        <v>0</v>
      </c>
    </row>
    <row r="85" spans="1:18" ht="25.5" customHeight="1" thickBot="1" x14ac:dyDescent="0.3">
      <c r="A85" s="597"/>
      <c r="B85" s="591"/>
      <c r="C85" s="546" t="s">
        <v>104</v>
      </c>
      <c r="D85" s="548">
        <f t="shared" si="2"/>
        <v>11</v>
      </c>
      <c r="E85" s="549"/>
      <c r="F85" s="552" t="s">
        <v>135</v>
      </c>
      <c r="G85" s="553"/>
      <c r="H85" s="553"/>
      <c r="I85" s="553"/>
      <c r="J85" s="553"/>
      <c r="K85" s="553"/>
      <c r="L85" s="553"/>
      <c r="M85" s="553"/>
      <c r="N85" s="553"/>
      <c r="O85" s="553"/>
      <c r="P85" s="553"/>
      <c r="Q85" s="554"/>
      <c r="R85" s="55"/>
    </row>
    <row r="86" spans="1:18" x14ac:dyDescent="0.25">
      <c r="A86" s="597"/>
      <c r="B86" s="591"/>
      <c r="C86" s="547"/>
      <c r="D86" s="550">
        <f t="shared" si="2"/>
        <v>12</v>
      </c>
      <c r="E86" s="551"/>
      <c r="F86" s="222" t="s">
        <v>61</v>
      </c>
      <c r="G86" s="555"/>
      <c r="H86" s="556"/>
      <c r="I86" s="556"/>
      <c r="J86" s="556"/>
      <c r="K86" s="556"/>
      <c r="L86" s="556"/>
      <c r="M86" s="556"/>
      <c r="N86" s="556"/>
      <c r="O86" s="556"/>
      <c r="P86" s="556"/>
      <c r="Q86" s="557"/>
      <c r="R86" s="20">
        <v>0</v>
      </c>
    </row>
    <row r="87" spans="1:18" x14ac:dyDescent="0.25">
      <c r="A87" s="597"/>
      <c r="B87" s="592"/>
      <c r="C87" s="221">
        <v>711902</v>
      </c>
      <c r="D87" s="377">
        <f>D85+1</f>
        <v>12</v>
      </c>
      <c r="E87" s="593"/>
      <c r="F87" s="635" t="s">
        <v>247</v>
      </c>
      <c r="G87" s="636"/>
      <c r="H87" s="636"/>
      <c r="I87" s="636"/>
      <c r="J87" s="636"/>
      <c r="K87" s="636"/>
      <c r="L87" s="636"/>
      <c r="M87" s="636"/>
      <c r="N87" s="636"/>
      <c r="O87" s="636"/>
      <c r="P87" s="636"/>
      <c r="Q87" s="637"/>
      <c r="R87" s="20"/>
    </row>
    <row r="88" spans="1:18" x14ac:dyDescent="0.25">
      <c r="A88" s="597"/>
      <c r="B88" s="266"/>
      <c r="C88" s="240"/>
      <c r="D88" s="377"/>
      <c r="E88" s="378"/>
      <c r="F88" s="543" t="s">
        <v>266</v>
      </c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5"/>
      <c r="R88" s="20">
        <f>'Participant Support Budget'!F10</f>
        <v>0</v>
      </c>
    </row>
    <row r="89" spans="1:18" x14ac:dyDescent="0.25">
      <c r="A89" s="597"/>
      <c r="B89" s="61" t="s">
        <v>76</v>
      </c>
      <c r="C89" s="14">
        <v>711991</v>
      </c>
      <c r="D89" s="377">
        <f>D86+1</f>
        <v>13</v>
      </c>
      <c r="E89" s="378"/>
      <c r="F89" s="540" t="s">
        <v>45</v>
      </c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2"/>
      <c r="R89" s="17">
        <v>0</v>
      </c>
    </row>
    <row r="90" spans="1:18" x14ac:dyDescent="0.25">
      <c r="A90" s="464">
        <f>R97</f>
        <v>0</v>
      </c>
      <c r="B90" s="61" t="s">
        <v>77</v>
      </c>
      <c r="C90" s="14">
        <v>711510</v>
      </c>
      <c r="D90" s="377">
        <f t="shared" si="2"/>
        <v>14</v>
      </c>
      <c r="E90" s="378"/>
      <c r="F90" s="534" t="s">
        <v>46</v>
      </c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6"/>
      <c r="R90" s="17">
        <v>0</v>
      </c>
    </row>
    <row r="91" spans="1:18" ht="61.8" x14ac:dyDescent="0.25">
      <c r="A91" s="464"/>
      <c r="B91" s="61" t="s">
        <v>78</v>
      </c>
      <c r="C91" s="2" t="s">
        <v>105</v>
      </c>
      <c r="D91" s="377">
        <f t="shared" si="2"/>
        <v>15</v>
      </c>
      <c r="E91" s="378"/>
      <c r="F91" s="534" t="s">
        <v>106</v>
      </c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6"/>
      <c r="R91" s="17">
        <v>0</v>
      </c>
    </row>
    <row r="92" spans="1:18" x14ac:dyDescent="0.25">
      <c r="A92" s="464"/>
      <c r="B92" s="61" t="s">
        <v>265</v>
      </c>
      <c r="C92" s="14">
        <v>772103</v>
      </c>
      <c r="D92" s="377">
        <f t="shared" si="2"/>
        <v>16</v>
      </c>
      <c r="E92" s="378"/>
      <c r="F92" s="534" t="s">
        <v>127</v>
      </c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6"/>
      <c r="R92" s="17">
        <v>0</v>
      </c>
    </row>
    <row r="93" spans="1:18" x14ac:dyDescent="0.25">
      <c r="A93" s="464"/>
      <c r="B93" s="61" t="s">
        <v>79</v>
      </c>
      <c r="C93" s="3" t="s">
        <v>107</v>
      </c>
      <c r="D93" s="377">
        <f t="shared" si="2"/>
        <v>17</v>
      </c>
      <c r="E93" s="378"/>
      <c r="F93" s="534" t="s">
        <v>48</v>
      </c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6"/>
      <c r="R93" s="17">
        <v>0</v>
      </c>
    </row>
    <row r="94" spans="1:18" x14ac:dyDescent="0.25">
      <c r="A94" s="464"/>
      <c r="B94" s="61" t="s">
        <v>80</v>
      </c>
      <c r="C94" s="3" t="s">
        <v>108</v>
      </c>
      <c r="D94" s="377">
        <f t="shared" si="2"/>
        <v>18</v>
      </c>
      <c r="E94" s="378"/>
      <c r="F94" s="534" t="s">
        <v>49</v>
      </c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6"/>
      <c r="R94" s="17">
        <v>0</v>
      </c>
    </row>
    <row r="95" spans="1:18" x14ac:dyDescent="0.25">
      <c r="A95" s="464"/>
      <c r="B95" s="61" t="s">
        <v>81</v>
      </c>
      <c r="C95" s="3" t="s">
        <v>109</v>
      </c>
      <c r="D95" s="375">
        <f t="shared" si="2"/>
        <v>19</v>
      </c>
      <c r="E95" s="376"/>
      <c r="F95" s="537" t="s">
        <v>110</v>
      </c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9"/>
      <c r="R95" s="17">
        <v>0</v>
      </c>
    </row>
    <row r="96" spans="1:18" ht="13.8" thickBot="1" x14ac:dyDescent="0.3">
      <c r="A96" s="464"/>
      <c r="B96" s="62" t="s">
        <v>82</v>
      </c>
      <c r="C96" s="18">
        <v>768301</v>
      </c>
      <c r="D96" s="526">
        <f>D95+1</f>
        <v>20</v>
      </c>
      <c r="E96" s="627"/>
      <c r="F96" s="528" t="s">
        <v>111</v>
      </c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30"/>
      <c r="R96" s="19">
        <v>0</v>
      </c>
    </row>
    <row r="97" spans="1:18" ht="18.75" customHeight="1" thickBot="1" x14ac:dyDescent="0.3">
      <c r="A97" s="465"/>
      <c r="B97" s="385" t="s">
        <v>139</v>
      </c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6"/>
      <c r="R97" s="54">
        <f>SUM(R75:R96)</f>
        <v>0</v>
      </c>
    </row>
    <row r="98" spans="1:18" ht="13.5" customHeight="1" thickBot="1" x14ac:dyDescent="0.3">
      <c r="A98" s="500" t="s">
        <v>162</v>
      </c>
      <c r="B98" s="502" t="s">
        <v>161</v>
      </c>
      <c r="C98" s="505">
        <v>772952</v>
      </c>
      <c r="D98" s="508" t="s">
        <v>125</v>
      </c>
      <c r="E98" s="509"/>
      <c r="F98" s="514" t="s">
        <v>171</v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6"/>
      <c r="R98" s="56"/>
    </row>
    <row r="99" spans="1:18" ht="12.75" hidden="1" customHeight="1" x14ac:dyDescent="0.25">
      <c r="A99" s="501"/>
      <c r="B99" s="503"/>
      <c r="C99" s="506"/>
      <c r="D99" s="510"/>
      <c r="E99" s="511"/>
      <c r="F99" s="517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9"/>
      <c r="R99" s="20">
        <v>0</v>
      </c>
    </row>
    <row r="100" spans="1:18" ht="13.5" customHeight="1" thickBot="1" x14ac:dyDescent="0.3">
      <c r="A100" s="501"/>
      <c r="B100" s="503"/>
      <c r="C100" s="506"/>
      <c r="D100" s="510"/>
      <c r="E100" s="511"/>
      <c r="F100" s="520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2"/>
      <c r="R100" s="56"/>
    </row>
    <row r="101" spans="1:18" ht="13.95" customHeight="1" thickBot="1" x14ac:dyDescent="0.3">
      <c r="A101" s="63">
        <f>SUM(R99:R101)</f>
        <v>0</v>
      </c>
      <c r="B101" s="504"/>
      <c r="C101" s="507"/>
      <c r="D101" s="512"/>
      <c r="E101" s="513"/>
      <c r="F101" s="531" t="s">
        <v>173</v>
      </c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3"/>
      <c r="R101" s="109">
        <f>'Project Subcontractor Budgets'!F55</f>
        <v>0</v>
      </c>
    </row>
    <row r="102" spans="1:18" ht="12.75" customHeight="1" thickBot="1" x14ac:dyDescent="0.3">
      <c r="A102" s="500" t="s">
        <v>163</v>
      </c>
      <c r="B102" s="502" t="s">
        <v>160</v>
      </c>
      <c r="C102" s="505">
        <v>772951</v>
      </c>
      <c r="D102" s="508" t="s">
        <v>248</v>
      </c>
      <c r="E102" s="509"/>
      <c r="F102" s="514" t="s">
        <v>171</v>
      </c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6"/>
      <c r="R102" s="56"/>
    </row>
    <row r="103" spans="1:18" ht="12.75" hidden="1" customHeight="1" x14ac:dyDescent="0.25">
      <c r="A103" s="501"/>
      <c r="B103" s="503"/>
      <c r="C103" s="506"/>
      <c r="D103" s="510"/>
      <c r="E103" s="511"/>
      <c r="F103" s="517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9"/>
      <c r="R103" s="20">
        <v>0</v>
      </c>
    </row>
    <row r="104" spans="1:18" ht="13.8" thickBot="1" x14ac:dyDescent="0.3">
      <c r="A104" s="501"/>
      <c r="B104" s="503"/>
      <c r="C104" s="506"/>
      <c r="D104" s="510"/>
      <c r="E104" s="511"/>
      <c r="F104" s="520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2"/>
      <c r="R104" s="56"/>
    </row>
    <row r="105" spans="1:18" ht="13.95" customHeight="1" thickBot="1" x14ac:dyDescent="0.3">
      <c r="A105" s="39">
        <f>SUM(R103:R105)</f>
        <v>0</v>
      </c>
      <c r="B105" s="504"/>
      <c r="C105" s="507"/>
      <c r="D105" s="512"/>
      <c r="E105" s="513"/>
      <c r="F105" s="523" t="s">
        <v>172</v>
      </c>
      <c r="G105" s="524"/>
      <c r="H105" s="524"/>
      <c r="I105" s="524"/>
      <c r="J105" s="524"/>
      <c r="K105" s="524"/>
      <c r="L105" s="524"/>
      <c r="M105" s="524"/>
      <c r="N105" s="524"/>
      <c r="O105" s="524"/>
      <c r="P105" s="524"/>
      <c r="Q105" s="525"/>
      <c r="R105" s="109">
        <f>'Project Subcontractor Budgets'!F54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87">
        <v>23</v>
      </c>
      <c r="E106" s="488"/>
      <c r="F106" s="489" t="s">
        <v>112</v>
      </c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1"/>
      <c r="R106" s="24">
        <f>SUM('Proposal Budget Year 3'!R106*1.03)</f>
        <v>0</v>
      </c>
    </row>
    <row r="107" spans="1:18" ht="11.25" customHeight="1" thickBot="1" x14ac:dyDescent="0.3">
      <c r="A107" s="39">
        <f>R106</f>
        <v>0</v>
      </c>
      <c r="B107" s="492"/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3"/>
      <c r="R107" s="69"/>
    </row>
    <row r="108" spans="1:18" ht="12" customHeight="1" thickBot="1" x14ac:dyDescent="0.3">
      <c r="A108" s="494"/>
      <c r="B108" s="495"/>
      <c r="C108" s="396" t="s">
        <v>122</v>
      </c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9"/>
      <c r="R108" s="69"/>
    </row>
    <row r="109" spans="1:18" ht="13.5" customHeight="1" thickBot="1" x14ac:dyDescent="0.3">
      <c r="A109" s="496"/>
      <c r="B109" s="497"/>
      <c r="C109" s="498" t="s">
        <v>134</v>
      </c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499"/>
      <c r="R109" s="70"/>
    </row>
    <row r="110" spans="1:18" ht="12.75" customHeight="1" x14ac:dyDescent="0.25">
      <c r="A110" s="480" t="s">
        <v>230</v>
      </c>
      <c r="B110" s="64" t="s">
        <v>86</v>
      </c>
      <c r="C110" s="28" t="s">
        <v>113</v>
      </c>
      <c r="D110" s="482">
        <v>24</v>
      </c>
      <c r="E110" s="483"/>
      <c r="F110" s="484" t="s">
        <v>30</v>
      </c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6"/>
      <c r="R110" s="29">
        <v>0</v>
      </c>
    </row>
    <row r="111" spans="1:18" x14ac:dyDescent="0.25">
      <c r="A111" s="481"/>
      <c r="B111" s="65" t="s">
        <v>87</v>
      </c>
      <c r="C111" s="25" t="s">
        <v>114</v>
      </c>
      <c r="D111" s="377">
        <f t="shared" ref="D111:D124" si="3">D110+1</f>
        <v>25</v>
      </c>
      <c r="E111" s="378"/>
      <c r="F111" s="379" t="s">
        <v>31</v>
      </c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466"/>
      <c r="R111" s="20">
        <v>0</v>
      </c>
    </row>
    <row r="112" spans="1:18" x14ac:dyDescent="0.25">
      <c r="A112" s="481"/>
      <c r="B112" s="65" t="s">
        <v>88</v>
      </c>
      <c r="C112" s="25" t="s">
        <v>115</v>
      </c>
      <c r="D112" s="377">
        <f t="shared" si="3"/>
        <v>26</v>
      </c>
      <c r="E112" s="378"/>
      <c r="F112" s="379" t="s">
        <v>32</v>
      </c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466"/>
      <c r="R112" s="20">
        <v>0</v>
      </c>
    </row>
    <row r="113" spans="1:18" x14ac:dyDescent="0.25">
      <c r="A113" s="481"/>
      <c r="B113" s="65" t="s">
        <v>89</v>
      </c>
      <c r="C113" s="26">
        <v>711171</v>
      </c>
      <c r="D113" s="377">
        <f t="shared" si="3"/>
        <v>27</v>
      </c>
      <c r="E113" s="378"/>
      <c r="F113" s="477" t="s">
        <v>33</v>
      </c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9"/>
      <c r="R113" s="20">
        <v>0</v>
      </c>
    </row>
    <row r="114" spans="1:18" x14ac:dyDescent="0.25">
      <c r="A114" s="481"/>
      <c r="B114" s="65" t="s">
        <v>90</v>
      </c>
      <c r="C114" s="25" t="s">
        <v>116</v>
      </c>
      <c r="D114" s="377">
        <f t="shared" si="3"/>
        <v>28</v>
      </c>
      <c r="E114" s="378"/>
      <c r="F114" s="379" t="s">
        <v>34</v>
      </c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466"/>
      <c r="R114" s="20">
        <v>0</v>
      </c>
    </row>
    <row r="115" spans="1:18" x14ac:dyDescent="0.25">
      <c r="A115" s="481"/>
      <c r="B115" s="65" t="s">
        <v>91</v>
      </c>
      <c r="C115" s="26">
        <v>773821</v>
      </c>
      <c r="D115" s="377">
        <f t="shared" si="3"/>
        <v>29</v>
      </c>
      <c r="E115" s="378"/>
      <c r="F115" s="467" t="s">
        <v>35</v>
      </c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9"/>
      <c r="R115" s="20">
        <v>0</v>
      </c>
    </row>
    <row r="116" spans="1:18" x14ac:dyDescent="0.25">
      <c r="A116" s="481"/>
      <c r="B116" s="65" t="s">
        <v>249</v>
      </c>
      <c r="C116" s="26">
        <v>773810</v>
      </c>
      <c r="D116" s="377">
        <f>D115+1</f>
        <v>30</v>
      </c>
      <c r="E116" s="378"/>
      <c r="F116" s="379" t="s">
        <v>251</v>
      </c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9"/>
      <c r="R116" s="20">
        <v>0</v>
      </c>
    </row>
    <row r="117" spans="1:18" x14ac:dyDescent="0.25">
      <c r="A117" s="481"/>
      <c r="B117" s="65" t="s">
        <v>92</v>
      </c>
      <c r="C117" s="26">
        <v>773801</v>
      </c>
      <c r="D117" s="377">
        <f>D116+1</f>
        <v>31</v>
      </c>
      <c r="E117" s="378"/>
      <c r="F117" s="379" t="s">
        <v>36</v>
      </c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466"/>
      <c r="R117" s="20">
        <v>0</v>
      </c>
    </row>
    <row r="118" spans="1:18" x14ac:dyDescent="0.25">
      <c r="A118" s="481"/>
      <c r="B118" s="65" t="s">
        <v>93</v>
      </c>
      <c r="C118" s="26">
        <v>711196</v>
      </c>
      <c r="D118" s="377">
        <f t="shared" si="3"/>
        <v>32</v>
      </c>
      <c r="E118" s="378"/>
      <c r="F118" s="477" t="s">
        <v>39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0">
        <v>0</v>
      </c>
    </row>
    <row r="119" spans="1:18" x14ac:dyDescent="0.25">
      <c r="A119" s="481"/>
      <c r="B119" s="65" t="s">
        <v>94</v>
      </c>
      <c r="C119" s="25" t="s">
        <v>117</v>
      </c>
      <c r="D119" s="377">
        <f t="shared" si="3"/>
        <v>33</v>
      </c>
      <c r="E119" s="378"/>
      <c r="F119" s="467" t="s">
        <v>41</v>
      </c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9"/>
      <c r="R119" s="20">
        <v>0</v>
      </c>
    </row>
    <row r="120" spans="1:18" x14ac:dyDescent="0.25">
      <c r="A120" s="464">
        <f>R125</f>
        <v>0</v>
      </c>
      <c r="B120" s="65" t="s">
        <v>95</v>
      </c>
      <c r="C120" s="25" t="s">
        <v>118</v>
      </c>
      <c r="D120" s="377">
        <f t="shared" si="3"/>
        <v>34</v>
      </c>
      <c r="E120" s="378"/>
      <c r="F120" s="379" t="s">
        <v>43</v>
      </c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466"/>
      <c r="R120" s="20">
        <v>0</v>
      </c>
    </row>
    <row r="121" spans="1:18" x14ac:dyDescent="0.25">
      <c r="A121" s="464"/>
      <c r="B121" s="65" t="s">
        <v>96</v>
      </c>
      <c r="C121" s="25" t="s">
        <v>119</v>
      </c>
      <c r="D121" s="377">
        <f t="shared" si="3"/>
        <v>35</v>
      </c>
      <c r="E121" s="378"/>
      <c r="F121" s="467" t="s">
        <v>250</v>
      </c>
      <c r="G121" s="468"/>
      <c r="H121" s="468"/>
      <c r="I121" s="468"/>
      <c r="J121" s="468"/>
      <c r="K121" s="468"/>
      <c r="L121" s="468"/>
      <c r="M121" s="468"/>
      <c r="N121" s="468"/>
      <c r="O121" s="468"/>
      <c r="P121" s="468"/>
      <c r="Q121" s="469"/>
      <c r="R121" s="20">
        <v>0</v>
      </c>
    </row>
    <row r="122" spans="1:18" x14ac:dyDescent="0.25">
      <c r="A122" s="464"/>
      <c r="B122" s="65" t="s">
        <v>97</v>
      </c>
      <c r="C122" s="25" t="s">
        <v>120</v>
      </c>
      <c r="D122" s="377">
        <f t="shared" si="3"/>
        <v>36</v>
      </c>
      <c r="E122" s="378"/>
      <c r="F122" s="467" t="s">
        <v>9</v>
      </c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9"/>
      <c r="R122" s="20">
        <v>0</v>
      </c>
    </row>
    <row r="123" spans="1:18" x14ac:dyDescent="0.25">
      <c r="A123" s="464"/>
      <c r="B123" s="65" t="s">
        <v>98</v>
      </c>
      <c r="C123" s="26">
        <v>711440</v>
      </c>
      <c r="D123" s="377">
        <f t="shared" si="3"/>
        <v>37</v>
      </c>
      <c r="E123" s="378"/>
      <c r="F123" s="470" t="s">
        <v>121</v>
      </c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  <c r="Q123" s="472"/>
      <c r="R123" s="20">
        <v>0</v>
      </c>
    </row>
    <row r="124" spans="1:18" ht="13.8" thickBot="1" x14ac:dyDescent="0.3">
      <c r="A124" s="464"/>
      <c r="B124" s="41" t="s">
        <v>124</v>
      </c>
      <c r="C124" s="27" t="s">
        <v>62</v>
      </c>
      <c r="D124" s="377">
        <f t="shared" si="3"/>
        <v>38</v>
      </c>
      <c r="E124" s="378"/>
      <c r="F124" s="473" t="s">
        <v>50</v>
      </c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  <c r="Q124" s="475"/>
      <c r="R124" s="21">
        <v>0</v>
      </c>
    </row>
    <row r="125" spans="1:18" ht="15" customHeight="1" thickBot="1" x14ac:dyDescent="0.3">
      <c r="A125" s="465"/>
      <c r="B125" s="385" t="s">
        <v>138</v>
      </c>
      <c r="C125" s="385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476"/>
      <c r="R125" s="53">
        <f>SUM(R110:R124)</f>
        <v>0</v>
      </c>
    </row>
    <row r="126" spans="1:18" s="177" customFormat="1" ht="20.25" customHeight="1" thickBot="1" x14ac:dyDescent="0.3">
      <c r="A126" s="434" t="s">
        <v>231</v>
      </c>
      <c r="B126" s="437" t="s">
        <v>147</v>
      </c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8"/>
    </row>
    <row r="127" spans="1:18" ht="13.8" thickBot="1" x14ac:dyDescent="0.3">
      <c r="A127" s="439"/>
      <c r="B127" s="440" t="s">
        <v>99</v>
      </c>
      <c r="C127" s="442" t="s">
        <v>29</v>
      </c>
      <c r="D127" s="445" t="s">
        <v>243</v>
      </c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6"/>
      <c r="P127" s="446"/>
      <c r="Q127" s="447"/>
      <c r="R127" s="57"/>
    </row>
    <row r="128" spans="1:18" x14ac:dyDescent="0.25">
      <c r="A128" s="439"/>
      <c r="B128" s="441"/>
      <c r="C128" s="443"/>
      <c r="D128" s="451" t="s">
        <v>53</v>
      </c>
      <c r="E128" s="452"/>
      <c r="F128" s="453"/>
      <c r="G128" s="453"/>
      <c r="H128" s="453"/>
      <c r="I128" s="453"/>
      <c r="J128" s="453"/>
      <c r="K128" s="453"/>
      <c r="L128" s="453"/>
      <c r="M128" s="453"/>
      <c r="N128" s="454"/>
      <c r="O128" s="455"/>
      <c r="P128" s="456"/>
      <c r="Q128" s="457"/>
      <c r="R128" s="58"/>
    </row>
    <row r="129" spans="1:18" x14ac:dyDescent="0.25">
      <c r="A129" s="439"/>
      <c r="B129" s="441"/>
      <c r="C129" s="443"/>
      <c r="D129" s="458" t="s">
        <v>6</v>
      </c>
      <c r="E129" s="459"/>
      <c r="F129" s="460"/>
      <c r="G129" s="460"/>
      <c r="H129" s="460"/>
      <c r="I129" s="460"/>
      <c r="J129" s="460"/>
      <c r="K129" s="460"/>
      <c r="L129" s="460"/>
      <c r="M129" s="460"/>
      <c r="N129" s="461"/>
      <c r="O129" s="462" t="s">
        <v>144</v>
      </c>
      <c r="P129" s="462"/>
      <c r="Q129" s="463"/>
      <c r="R129" s="74">
        <v>0</v>
      </c>
    </row>
    <row r="130" spans="1:18" ht="13.8" thickBot="1" x14ac:dyDescent="0.3">
      <c r="A130" s="66">
        <f>R129</f>
        <v>0</v>
      </c>
      <c r="B130" s="611"/>
      <c r="C130" s="444"/>
      <c r="D130" s="427" t="s">
        <v>8</v>
      </c>
      <c r="E130" s="428"/>
      <c r="F130" s="429"/>
      <c r="G130" s="429"/>
      <c r="H130" s="429"/>
      <c r="I130" s="429"/>
      <c r="J130" s="429"/>
      <c r="K130" s="429"/>
      <c r="L130" s="429"/>
      <c r="M130" s="429"/>
      <c r="N130" s="430"/>
      <c r="O130" s="431"/>
      <c r="P130" s="432"/>
      <c r="Q130" s="433"/>
      <c r="R130" s="59"/>
    </row>
    <row r="131" spans="1:18" s="178" customFormat="1" ht="16.5" customHeight="1" thickBot="1" x14ac:dyDescent="0.3">
      <c r="A131" s="609" t="s">
        <v>143</v>
      </c>
      <c r="B131" s="384"/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610"/>
      <c r="R131" s="52">
        <f>(R73+R97+R125+R129) + SUM(R101:R106)</f>
        <v>0</v>
      </c>
    </row>
    <row r="132" spans="1:18" s="177" customFormat="1" ht="15.75" customHeight="1" thickBot="1" x14ac:dyDescent="0.3">
      <c r="A132" s="434" t="s">
        <v>69</v>
      </c>
      <c r="B132" s="436" t="s">
        <v>145</v>
      </c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8"/>
    </row>
    <row r="133" spans="1:18" ht="15" customHeight="1" thickBot="1" x14ac:dyDescent="0.3">
      <c r="A133" s="439"/>
      <c r="B133" s="393" t="s">
        <v>100</v>
      </c>
      <c r="C133" s="442">
        <v>757003</v>
      </c>
      <c r="D133" s="418" t="s">
        <v>123</v>
      </c>
      <c r="E133" s="419"/>
      <c r="F133" s="420"/>
      <c r="G133" s="449">
        <f>'Project Budget Overview'!D11</f>
        <v>0</v>
      </c>
      <c r="H133" s="450"/>
      <c r="I133" s="608" t="s">
        <v>17</v>
      </c>
      <c r="J133" s="416"/>
      <c r="K133" s="416"/>
      <c r="L133" s="416"/>
      <c r="M133" s="416"/>
      <c r="N133" s="416"/>
      <c r="O133" s="416"/>
      <c r="P133" s="416"/>
      <c r="Q133" s="417"/>
      <c r="R133" s="44">
        <f>R131</f>
        <v>0</v>
      </c>
    </row>
    <row r="134" spans="1:18" ht="15" customHeight="1" thickBot="1" x14ac:dyDescent="0.3">
      <c r="A134" s="439"/>
      <c r="B134" s="448"/>
      <c r="C134" s="444"/>
      <c r="D134" s="418" t="s">
        <v>156</v>
      </c>
      <c r="E134" s="419"/>
      <c r="F134" s="420"/>
      <c r="G134" s="421">
        <f>'Project Budget Overview'!D10</f>
        <v>0</v>
      </c>
      <c r="H134" s="422"/>
      <c r="I134" s="422"/>
      <c r="J134" s="423"/>
      <c r="K134" s="424" t="s">
        <v>157</v>
      </c>
      <c r="L134" s="425"/>
      <c r="M134" s="425"/>
      <c r="N134" s="425"/>
      <c r="O134" s="425"/>
      <c r="P134" s="425"/>
      <c r="Q134" s="426"/>
      <c r="R134" s="156">
        <f>R133*G133</f>
        <v>0</v>
      </c>
    </row>
    <row r="135" spans="1:18" ht="13.8" hidden="1" thickBot="1" x14ac:dyDescent="0.3">
      <c r="A135" s="97"/>
      <c r="B135" s="98"/>
      <c r="C135" s="99"/>
      <c r="D135" s="4"/>
      <c r="E135" s="4"/>
      <c r="F135" s="1"/>
      <c r="G135" s="1"/>
      <c r="H135" s="1"/>
      <c r="I135" s="1"/>
      <c r="J135" s="632"/>
      <c r="K135" s="632"/>
      <c r="L135" s="104"/>
      <c r="M135" s="633"/>
      <c r="N135" s="633"/>
      <c r="O135" s="1"/>
      <c r="P135" s="1"/>
      <c r="Q135" s="40"/>
      <c r="R135" s="45"/>
    </row>
    <row r="136" spans="1:18" ht="13.8" hidden="1" thickBot="1" x14ac:dyDescent="0.3">
      <c r="A136" s="100">
        <f>R137</f>
        <v>0</v>
      </c>
      <c r="B136" s="98"/>
      <c r="C136" s="99"/>
      <c r="D136" s="1"/>
      <c r="E136" s="1"/>
      <c r="F136" s="1"/>
      <c r="G136" s="1"/>
      <c r="H136" s="1"/>
      <c r="I136" s="1"/>
      <c r="J136" s="632"/>
      <c r="K136" s="632"/>
      <c r="L136" s="104"/>
      <c r="M136" s="633"/>
      <c r="N136" s="633"/>
      <c r="O136" s="1"/>
      <c r="P136" s="105"/>
      <c r="Q136" s="106"/>
      <c r="R136" s="101"/>
    </row>
    <row r="137" spans="1:18" ht="13.8" thickBot="1" x14ac:dyDescent="0.3">
      <c r="A137" s="75">
        <f>R137</f>
        <v>0</v>
      </c>
      <c r="B137" s="387" t="s">
        <v>141</v>
      </c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5"/>
      <c r="Q137" s="386"/>
      <c r="R137" s="102">
        <f>R134</f>
        <v>0</v>
      </c>
    </row>
    <row r="138" spans="1:18" s="177" customFormat="1" ht="13.8" thickBot="1" x14ac:dyDescent="0.3">
      <c r="A138" s="43"/>
      <c r="B138" s="411" t="s">
        <v>146</v>
      </c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3"/>
      <c r="R138" s="51">
        <f>SUM(R131,R137)</f>
        <v>0</v>
      </c>
    </row>
  </sheetData>
  <mergeCells count="224">
    <mergeCell ref="E5:F5"/>
    <mergeCell ref="G5:R5"/>
    <mergeCell ref="G43:J43"/>
    <mergeCell ref="G45:J45"/>
    <mergeCell ref="G56:J56"/>
    <mergeCell ref="G58:J58"/>
    <mergeCell ref="G6:R6"/>
    <mergeCell ref="G7:J7"/>
    <mergeCell ref="G9:J9"/>
    <mergeCell ref="G11:J11"/>
    <mergeCell ref="G13:J13"/>
    <mergeCell ref="G15:J15"/>
    <mergeCell ref="G17:J17"/>
    <mergeCell ref="G19:J19"/>
    <mergeCell ref="G21:J21"/>
    <mergeCell ref="D8:K8"/>
    <mergeCell ref="D10:K10"/>
    <mergeCell ref="D12:K12"/>
    <mergeCell ref="F94:Q94"/>
    <mergeCell ref="B73:Q73"/>
    <mergeCell ref="F87:Q87"/>
    <mergeCell ref="B83:B87"/>
    <mergeCell ref="D87:E87"/>
    <mergeCell ref="D116:E116"/>
    <mergeCell ref="F116:Q116"/>
    <mergeCell ref="B61:Q61"/>
    <mergeCell ref="B62:Q62"/>
    <mergeCell ref="B63:B69"/>
    <mergeCell ref="D63:R63"/>
    <mergeCell ref="D64:E64"/>
    <mergeCell ref="G64:Q64"/>
    <mergeCell ref="D65:E65"/>
    <mergeCell ref="G65:Q65"/>
    <mergeCell ref="D66:E66"/>
    <mergeCell ref="G66:Q66"/>
    <mergeCell ref="D67:E67"/>
    <mergeCell ref="G67:Q67"/>
    <mergeCell ref="D68:E68"/>
    <mergeCell ref="G68:Q68"/>
    <mergeCell ref="F91:Q91"/>
    <mergeCell ref="F92:Q92"/>
    <mergeCell ref="D84:E84"/>
    <mergeCell ref="A7:A35"/>
    <mergeCell ref="B7:B55"/>
    <mergeCell ref="A36:A73"/>
    <mergeCell ref="D47:R47"/>
    <mergeCell ref="D57:K57"/>
    <mergeCell ref="D59:K59"/>
    <mergeCell ref="D38:K38"/>
    <mergeCell ref="D14:K14"/>
    <mergeCell ref="D16:K16"/>
    <mergeCell ref="D18:K18"/>
    <mergeCell ref="D20:K20"/>
    <mergeCell ref="D22:K22"/>
    <mergeCell ref="D24:K24"/>
    <mergeCell ref="D26:K26"/>
    <mergeCell ref="D28:K28"/>
    <mergeCell ref="D30:K30"/>
    <mergeCell ref="D32:K32"/>
    <mergeCell ref="D34:K34"/>
    <mergeCell ref="D36:K36"/>
    <mergeCell ref="D49:K49"/>
    <mergeCell ref="D51:K51"/>
    <mergeCell ref="G37:J37"/>
    <mergeCell ref="G39:J39"/>
    <mergeCell ref="G41:J41"/>
    <mergeCell ref="F118:Q118"/>
    <mergeCell ref="F119:Q119"/>
    <mergeCell ref="F106:Q106"/>
    <mergeCell ref="D117:E117"/>
    <mergeCell ref="D118:E118"/>
    <mergeCell ref="F120:Q120"/>
    <mergeCell ref="C109:Q109"/>
    <mergeCell ref="B125:Q125"/>
    <mergeCell ref="F95:Q95"/>
    <mergeCell ref="F96:Q96"/>
    <mergeCell ref="D119:E119"/>
    <mergeCell ref="D106:E106"/>
    <mergeCell ref="D95:E95"/>
    <mergeCell ref="D96:E96"/>
    <mergeCell ref="F98:Q100"/>
    <mergeCell ref="F101:Q101"/>
    <mergeCell ref="F105:Q105"/>
    <mergeCell ref="B107:Q107"/>
    <mergeCell ref="A108:B109"/>
    <mergeCell ref="C108:Q108"/>
    <mergeCell ref="A98:A100"/>
    <mergeCell ref="B98:B101"/>
    <mergeCell ref="O130:Q130"/>
    <mergeCell ref="O128:Q128"/>
    <mergeCell ref="A120:A125"/>
    <mergeCell ref="D120:E120"/>
    <mergeCell ref="F123:Q123"/>
    <mergeCell ref="D128:E128"/>
    <mergeCell ref="F128:N128"/>
    <mergeCell ref="D129:E129"/>
    <mergeCell ref="F129:N129"/>
    <mergeCell ref="D130:E130"/>
    <mergeCell ref="F130:N130"/>
    <mergeCell ref="D122:E122"/>
    <mergeCell ref="F121:Q121"/>
    <mergeCell ref="F122:Q122"/>
    <mergeCell ref="D127:N127"/>
    <mergeCell ref="O127:Q127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B133:B134"/>
    <mergeCell ref="C133:C134"/>
    <mergeCell ref="D133:F133"/>
    <mergeCell ref="D134:F134"/>
    <mergeCell ref="G134:J134"/>
    <mergeCell ref="A126:A129"/>
    <mergeCell ref="K134:Q134"/>
    <mergeCell ref="I133:Q133"/>
    <mergeCell ref="C98:C101"/>
    <mergeCell ref="D98:E101"/>
    <mergeCell ref="A102:A104"/>
    <mergeCell ref="B102:B105"/>
    <mergeCell ref="C102:C105"/>
    <mergeCell ref="D102:E105"/>
    <mergeCell ref="B97:Q97"/>
    <mergeCell ref="A131:Q131"/>
    <mergeCell ref="D124:E124"/>
    <mergeCell ref="D121:E121"/>
    <mergeCell ref="F102:Q104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A74:A89"/>
    <mergeCell ref="D74:R74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85:Q85"/>
    <mergeCell ref="D85:E86"/>
    <mergeCell ref="D80:E80"/>
    <mergeCell ref="F80:Q80"/>
    <mergeCell ref="D81:E81"/>
    <mergeCell ref="F81:Q81"/>
    <mergeCell ref="D93:E93"/>
    <mergeCell ref="D94:E94"/>
    <mergeCell ref="F93:Q93"/>
    <mergeCell ref="D83:E83"/>
    <mergeCell ref="D4:J4"/>
    <mergeCell ref="B78:B82"/>
    <mergeCell ref="B60:D60"/>
    <mergeCell ref="K60:R60"/>
    <mergeCell ref="G69:Q69"/>
    <mergeCell ref="C69:E69"/>
    <mergeCell ref="G23:J23"/>
    <mergeCell ref="G25:J25"/>
    <mergeCell ref="G27:J27"/>
    <mergeCell ref="G29:J29"/>
    <mergeCell ref="G31:J31"/>
    <mergeCell ref="G33:J33"/>
    <mergeCell ref="G35:J35"/>
    <mergeCell ref="G48:J48"/>
    <mergeCell ref="F75:Q75"/>
    <mergeCell ref="F76:Q76"/>
    <mergeCell ref="D82:E82"/>
    <mergeCell ref="F79:Q79"/>
    <mergeCell ref="F82:Q82"/>
    <mergeCell ref="D78:E78"/>
    <mergeCell ref="D79:E79"/>
    <mergeCell ref="F77:Q77"/>
    <mergeCell ref="F78:Q78"/>
    <mergeCell ref="G50:J50"/>
    <mergeCell ref="D88:E88"/>
    <mergeCell ref="F88:Q88"/>
    <mergeCell ref="D70:Q70"/>
    <mergeCell ref="B71:Q71"/>
    <mergeCell ref="C72:Q72"/>
    <mergeCell ref="F83:Q83"/>
    <mergeCell ref="F84:Q84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0:K40"/>
    <mergeCell ref="D42:K42"/>
    <mergeCell ref="D44:K44"/>
    <mergeCell ref="D46:K46"/>
    <mergeCell ref="D53:K53"/>
    <mergeCell ref="D55:K55"/>
    <mergeCell ref="G52:J52"/>
    <mergeCell ref="G54:J54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38"/>
  <sheetViews>
    <sheetView topLeftCell="A44" zoomScaleNormal="100" workbookViewId="0">
      <selection activeCell="R70" sqref="R70"/>
    </sheetView>
  </sheetViews>
  <sheetFormatPr defaultColWidth="9.109375" defaultRowHeight="13.2" x14ac:dyDescent="0.25"/>
  <cols>
    <col min="1" max="1" width="20.77734375" style="179" customWidth="1"/>
    <col min="2" max="2" width="36.44140625" style="175" customWidth="1"/>
    <col min="3" max="3" width="16.44140625" style="175" customWidth="1"/>
    <col min="4" max="4" width="3.44140625" style="180" customWidth="1"/>
    <col min="5" max="5" width="5.109375" style="175" customWidth="1"/>
    <col min="6" max="6" width="7" style="175" customWidth="1"/>
    <col min="7" max="7" width="6" style="175" customWidth="1"/>
    <col min="8" max="8" width="9.109375" style="175" customWidth="1"/>
    <col min="9" max="9" width="9.109375" style="175"/>
    <col min="10" max="10" width="6.77734375" style="175" customWidth="1"/>
    <col min="11" max="11" width="14.109375" style="175" customWidth="1"/>
    <col min="12" max="12" width="9.109375" style="175" customWidth="1"/>
    <col min="13" max="13" width="8" style="175" customWidth="1"/>
    <col min="14" max="14" width="11.109375" style="175" bestFit="1" customWidth="1"/>
    <col min="15" max="16" width="12.44140625" style="175" customWidth="1"/>
    <col min="17" max="17" width="13.77734375" style="175" customWidth="1"/>
    <col min="18" max="18" width="15.44140625" style="175" customWidth="1"/>
    <col min="19" max="16384" width="9.109375" style="175"/>
  </cols>
  <sheetData>
    <row r="1" spans="1:18" s="173" customFormat="1" ht="19.95" customHeight="1" thickBot="1" x14ac:dyDescent="0.35">
      <c r="A1" s="570" t="s">
        <v>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2"/>
    </row>
    <row r="2" spans="1:18" s="173" customFormat="1" ht="19.95" customHeight="1" thickBot="1" x14ac:dyDescent="0.35">
      <c r="A2" s="573" t="s">
        <v>10</v>
      </c>
      <c r="B2" s="574"/>
      <c r="C2" s="605">
        <f>'Project Budget Overview'!D4</f>
        <v>0</v>
      </c>
      <c r="D2" s="606"/>
      <c r="E2" s="606"/>
      <c r="F2" s="606"/>
      <c r="G2" s="606"/>
      <c r="H2" s="606"/>
      <c r="I2" s="607"/>
      <c r="J2" s="68"/>
      <c r="K2" s="133" t="s">
        <v>11</v>
      </c>
      <c r="L2" s="605">
        <f>'Project Budget Overview'!D6</f>
        <v>0</v>
      </c>
      <c r="M2" s="606"/>
      <c r="N2" s="606"/>
      <c r="O2" s="606"/>
      <c r="P2" s="606"/>
      <c r="Q2" s="606"/>
      <c r="R2" s="607"/>
    </row>
    <row r="3" spans="1:18" s="173" customFormat="1" ht="19.95" customHeight="1" thickBot="1" x14ac:dyDescent="0.35">
      <c r="A3" s="573" t="s">
        <v>131</v>
      </c>
      <c r="B3" s="574"/>
      <c r="C3" s="576">
        <f>'Project Budget Overview'!D19</f>
        <v>0</v>
      </c>
      <c r="D3" s="577"/>
      <c r="E3" s="577"/>
      <c r="F3" s="578"/>
      <c r="G3" s="579" t="s">
        <v>140</v>
      </c>
      <c r="H3" s="580"/>
      <c r="I3" s="580"/>
      <c r="J3" s="580"/>
      <c r="K3" s="581"/>
      <c r="L3" s="582">
        <f>'Project Budget Overview'!E19</f>
        <v>0</v>
      </c>
      <c r="M3" s="583"/>
      <c r="N3" s="584"/>
      <c r="O3" s="573" t="s">
        <v>26</v>
      </c>
      <c r="P3" s="574"/>
      <c r="Q3" s="574"/>
      <c r="R3" s="139">
        <v>5</v>
      </c>
    </row>
    <row r="4" spans="1:18" s="174" customFormat="1" ht="39.75" customHeight="1" thickBot="1" x14ac:dyDescent="0.3">
      <c r="A4" s="71" t="s">
        <v>63</v>
      </c>
      <c r="B4" s="71" t="s">
        <v>64</v>
      </c>
      <c r="C4" s="32" t="s">
        <v>242</v>
      </c>
      <c r="D4" s="396" t="s">
        <v>23</v>
      </c>
      <c r="E4" s="397"/>
      <c r="F4" s="397"/>
      <c r="G4" s="397"/>
      <c r="H4" s="397"/>
      <c r="I4" s="397"/>
      <c r="J4" s="399"/>
      <c r="K4" s="32" t="s">
        <v>20</v>
      </c>
      <c r="L4" s="72" t="s">
        <v>128</v>
      </c>
      <c r="M4" s="72" t="s">
        <v>21</v>
      </c>
      <c r="N4" s="72" t="s">
        <v>19</v>
      </c>
      <c r="O4" s="73" t="s">
        <v>14</v>
      </c>
      <c r="P4" s="73" t="s">
        <v>15</v>
      </c>
      <c r="Q4" s="32" t="s">
        <v>13</v>
      </c>
      <c r="R4" s="73" t="s">
        <v>12</v>
      </c>
    </row>
    <row r="5" spans="1:18" s="174" customFormat="1" ht="15.75" customHeight="1" thickBot="1" x14ac:dyDescent="0.3">
      <c r="A5" s="227"/>
      <c r="B5" s="228"/>
      <c r="C5" s="229"/>
      <c r="D5" s="285"/>
      <c r="E5" s="586" t="s">
        <v>254</v>
      </c>
      <c r="F5" s="586"/>
      <c r="G5" s="58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9"/>
    </row>
    <row r="6" spans="1:18" ht="24.75" customHeight="1" thickBot="1" x14ac:dyDescent="0.3">
      <c r="A6" s="35"/>
      <c r="B6" s="36"/>
      <c r="C6" s="15" t="s">
        <v>129</v>
      </c>
      <c r="D6" s="226"/>
      <c r="E6" s="234" t="s">
        <v>253</v>
      </c>
      <c r="F6" s="234" t="s">
        <v>252</v>
      </c>
      <c r="G6" s="585" t="s">
        <v>274</v>
      </c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8"/>
    </row>
    <row r="7" spans="1:18" ht="22.95" customHeight="1" thickBot="1" x14ac:dyDescent="0.3">
      <c r="A7" s="480" t="s">
        <v>228</v>
      </c>
      <c r="B7" s="558" t="s">
        <v>70</v>
      </c>
      <c r="C7" s="217" t="s">
        <v>201</v>
      </c>
      <c r="D7" s="160" t="s">
        <v>0</v>
      </c>
      <c r="E7" s="247">
        <v>0</v>
      </c>
      <c r="F7" s="242">
        <v>0</v>
      </c>
      <c r="G7" s="362">
        <f>'Project Budget Overview'!B24</f>
        <v>0</v>
      </c>
      <c r="H7" s="363"/>
      <c r="I7" s="363"/>
      <c r="J7" s="364"/>
      <c r="K7" s="172">
        <f>'Proposal Budget Year 4'!K7*1.03</f>
        <v>0</v>
      </c>
      <c r="L7" s="181"/>
      <c r="M7" s="182"/>
      <c r="N7" s="181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1" thickBot="1" x14ac:dyDescent="0.3">
      <c r="A8" s="481"/>
      <c r="B8" s="559"/>
      <c r="C8" s="218" t="s">
        <v>24</v>
      </c>
      <c r="D8" s="368" t="s">
        <v>233</v>
      </c>
      <c r="E8" s="369"/>
      <c r="F8" s="369"/>
      <c r="G8" s="370"/>
      <c r="H8" s="370"/>
      <c r="I8" s="370"/>
      <c r="J8" s="370"/>
      <c r="K8" s="370"/>
      <c r="L8" s="183">
        <f>L7*12</f>
        <v>0</v>
      </c>
      <c r="M8" s="184">
        <f>M7*9</f>
        <v>0</v>
      </c>
      <c r="N8" s="185">
        <f>N7*3</f>
        <v>0</v>
      </c>
      <c r="O8" s="11">
        <f>O7*0.3866</f>
        <v>0</v>
      </c>
      <c r="P8" s="11">
        <f>P7*0.3866</f>
        <v>0</v>
      </c>
      <c r="Q8" s="11">
        <f>Q7*0.3866</f>
        <v>0</v>
      </c>
      <c r="R8" s="12">
        <f t="shared" si="0"/>
        <v>0</v>
      </c>
    </row>
    <row r="9" spans="1:18" ht="21" thickBot="1" x14ac:dyDescent="0.3">
      <c r="A9" s="481"/>
      <c r="B9" s="559"/>
      <c r="C9" s="217" t="s">
        <v>201</v>
      </c>
      <c r="D9" s="160" t="s">
        <v>1</v>
      </c>
      <c r="E9" s="247">
        <v>0</v>
      </c>
      <c r="F9" s="242">
        <v>0</v>
      </c>
      <c r="G9" s="362">
        <f>'Project Budget Overview'!B25</f>
        <v>0</v>
      </c>
      <c r="H9" s="363"/>
      <c r="I9" s="363"/>
      <c r="J9" s="364"/>
      <c r="K9" s="172">
        <f>'Proposal Budget Year 4'!K9*1.03</f>
        <v>0</v>
      </c>
      <c r="L9" s="181"/>
      <c r="M9" s="182"/>
      <c r="N9" s="181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1" thickBot="1" x14ac:dyDescent="0.3">
      <c r="A10" s="481"/>
      <c r="B10" s="559"/>
      <c r="C10" s="218" t="s">
        <v>24</v>
      </c>
      <c r="D10" s="368" t="s">
        <v>233</v>
      </c>
      <c r="E10" s="369"/>
      <c r="F10" s="369"/>
      <c r="G10" s="370"/>
      <c r="H10" s="370"/>
      <c r="I10" s="370"/>
      <c r="J10" s="370"/>
      <c r="K10" s="370"/>
      <c r="L10" s="183">
        <f>L9*12</f>
        <v>0</v>
      </c>
      <c r="M10" s="184">
        <f>M9*9</f>
        <v>0</v>
      </c>
      <c r="N10" s="185">
        <f>N9*3</f>
        <v>0</v>
      </c>
      <c r="O10" s="11">
        <f>O9*0.3866</f>
        <v>0</v>
      </c>
      <c r="P10" s="11">
        <f>P9*0.3866</f>
        <v>0</v>
      </c>
      <c r="Q10" s="11">
        <f>Q9*0.3866</f>
        <v>0</v>
      </c>
      <c r="R10" s="13">
        <f t="shared" si="0"/>
        <v>0</v>
      </c>
    </row>
    <row r="11" spans="1:18" ht="21" thickBot="1" x14ac:dyDescent="0.3">
      <c r="A11" s="481"/>
      <c r="B11" s="559"/>
      <c r="C11" s="217" t="s">
        <v>201</v>
      </c>
      <c r="D11" s="160" t="s">
        <v>2</v>
      </c>
      <c r="E11" s="247">
        <v>0</v>
      </c>
      <c r="F11" s="242">
        <v>0</v>
      </c>
      <c r="G11" s="362">
        <f>'Project Budget Overview'!B26</f>
        <v>0</v>
      </c>
      <c r="H11" s="363"/>
      <c r="I11" s="363"/>
      <c r="J11" s="364"/>
      <c r="K11" s="172">
        <f>'Proposal Budget Year 4'!K11*1.03</f>
        <v>0</v>
      </c>
      <c r="L11" s="181"/>
      <c r="M11" s="182"/>
      <c r="N11" s="181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1" thickBot="1" x14ac:dyDescent="0.3">
      <c r="A12" s="481"/>
      <c r="B12" s="559"/>
      <c r="C12" s="218" t="s">
        <v>24</v>
      </c>
      <c r="D12" s="368" t="s">
        <v>233</v>
      </c>
      <c r="E12" s="369"/>
      <c r="F12" s="369"/>
      <c r="G12" s="370"/>
      <c r="H12" s="370"/>
      <c r="I12" s="370"/>
      <c r="J12" s="370"/>
      <c r="K12" s="370"/>
      <c r="L12" s="183">
        <f>L11*12</f>
        <v>0</v>
      </c>
      <c r="M12" s="184">
        <f>M11*9</f>
        <v>0</v>
      </c>
      <c r="N12" s="185">
        <f>N11*3</f>
        <v>0</v>
      </c>
      <c r="O12" s="11">
        <f>O11*0.3866</f>
        <v>0</v>
      </c>
      <c r="P12" s="11">
        <f>P11*0.3866</f>
        <v>0</v>
      </c>
      <c r="Q12" s="11">
        <f>Q11*0.3866</f>
        <v>0</v>
      </c>
      <c r="R12" s="13">
        <f t="shared" si="0"/>
        <v>0</v>
      </c>
    </row>
    <row r="13" spans="1:18" ht="21" thickBot="1" x14ac:dyDescent="0.3">
      <c r="A13" s="481"/>
      <c r="B13" s="559"/>
      <c r="C13" s="217" t="s">
        <v>201</v>
      </c>
      <c r="D13" s="160" t="s">
        <v>3</v>
      </c>
      <c r="E13" s="247">
        <v>0</v>
      </c>
      <c r="F13" s="242">
        <v>0</v>
      </c>
      <c r="G13" s="362">
        <f>'Project Budget Overview'!B27</f>
        <v>0</v>
      </c>
      <c r="H13" s="363"/>
      <c r="I13" s="363"/>
      <c r="J13" s="364"/>
      <c r="K13" s="172">
        <f>'Proposal Budget Year 4'!K13*1.03</f>
        <v>0</v>
      </c>
      <c r="L13" s="181"/>
      <c r="M13" s="182"/>
      <c r="N13" s="181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1" thickBot="1" x14ac:dyDescent="0.3">
      <c r="A14" s="481"/>
      <c r="B14" s="559"/>
      <c r="C14" s="218" t="s">
        <v>24</v>
      </c>
      <c r="D14" s="368" t="s">
        <v>233</v>
      </c>
      <c r="E14" s="369"/>
      <c r="F14" s="369"/>
      <c r="G14" s="370"/>
      <c r="H14" s="370"/>
      <c r="I14" s="370"/>
      <c r="J14" s="370"/>
      <c r="K14" s="370"/>
      <c r="L14" s="183">
        <f>L13*12</f>
        <v>0</v>
      </c>
      <c r="M14" s="184">
        <f>M13*9</f>
        <v>0</v>
      </c>
      <c r="N14" s="185">
        <f>N13*3</f>
        <v>0</v>
      </c>
      <c r="O14" s="11">
        <f>O13*0.3866</f>
        <v>0</v>
      </c>
      <c r="P14" s="11">
        <f>P13*0.3866</f>
        <v>0</v>
      </c>
      <c r="Q14" s="11">
        <f>Q13*0.3866</f>
        <v>0</v>
      </c>
      <c r="R14" s="13">
        <f t="shared" si="0"/>
        <v>0</v>
      </c>
    </row>
    <row r="15" spans="1:18" ht="21" thickBot="1" x14ac:dyDescent="0.3">
      <c r="A15" s="481"/>
      <c r="B15" s="559"/>
      <c r="C15" s="217" t="s">
        <v>201</v>
      </c>
      <c r="D15" s="160" t="s">
        <v>4</v>
      </c>
      <c r="E15" s="247">
        <v>0</v>
      </c>
      <c r="F15" s="242">
        <v>0</v>
      </c>
      <c r="G15" s="362">
        <f>'Project Budget Overview'!B28</f>
        <v>0</v>
      </c>
      <c r="H15" s="363"/>
      <c r="I15" s="363"/>
      <c r="J15" s="364"/>
      <c r="K15" s="172">
        <f>'Proposal Budget Year 4'!K15*1.03</f>
        <v>0</v>
      </c>
      <c r="L15" s="181"/>
      <c r="M15" s="182"/>
      <c r="N15" s="181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1" thickBot="1" x14ac:dyDescent="0.3">
      <c r="A16" s="481"/>
      <c r="B16" s="559"/>
      <c r="C16" s="218" t="s">
        <v>24</v>
      </c>
      <c r="D16" s="368" t="s">
        <v>233</v>
      </c>
      <c r="E16" s="369"/>
      <c r="F16" s="369"/>
      <c r="G16" s="370"/>
      <c r="H16" s="370"/>
      <c r="I16" s="370"/>
      <c r="J16" s="370"/>
      <c r="K16" s="370"/>
      <c r="L16" s="183">
        <f>L15*12</f>
        <v>0</v>
      </c>
      <c r="M16" s="184">
        <f>M15*9</f>
        <v>0</v>
      </c>
      <c r="N16" s="185">
        <f>N15*3</f>
        <v>0</v>
      </c>
      <c r="O16" s="11">
        <f>O15*0.3866</f>
        <v>0</v>
      </c>
      <c r="P16" s="11">
        <f>P15*0.3866</f>
        <v>0</v>
      </c>
      <c r="Q16" s="11">
        <f>Q15*0.3866</f>
        <v>0</v>
      </c>
      <c r="R16" s="13">
        <f t="shared" si="0"/>
        <v>0</v>
      </c>
    </row>
    <row r="17" spans="1:18" ht="21" thickBot="1" x14ac:dyDescent="0.3">
      <c r="A17" s="481"/>
      <c r="B17" s="559"/>
      <c r="C17" s="217" t="s">
        <v>201</v>
      </c>
      <c r="D17" s="160" t="s">
        <v>5</v>
      </c>
      <c r="E17" s="247">
        <v>0</v>
      </c>
      <c r="F17" s="242">
        <v>0</v>
      </c>
      <c r="G17" s="362">
        <f>'Project Budget Overview'!B29</f>
        <v>0</v>
      </c>
      <c r="H17" s="363"/>
      <c r="I17" s="363"/>
      <c r="J17" s="364"/>
      <c r="K17" s="172">
        <f>'Proposal Budget Year 4'!K17*1.03</f>
        <v>0</v>
      </c>
      <c r="L17" s="181"/>
      <c r="M17" s="182"/>
      <c r="N17" s="181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1" thickBot="1" x14ac:dyDescent="0.3">
      <c r="A18" s="481"/>
      <c r="B18" s="559"/>
      <c r="C18" s="218" t="s">
        <v>24</v>
      </c>
      <c r="D18" s="368" t="s">
        <v>233</v>
      </c>
      <c r="E18" s="369"/>
      <c r="F18" s="369"/>
      <c r="G18" s="370"/>
      <c r="H18" s="370"/>
      <c r="I18" s="370"/>
      <c r="J18" s="370"/>
      <c r="K18" s="370"/>
      <c r="L18" s="183">
        <f>L17*12</f>
        <v>0</v>
      </c>
      <c r="M18" s="184">
        <f>M17*9</f>
        <v>0</v>
      </c>
      <c r="N18" s="185">
        <f>N17*3</f>
        <v>0</v>
      </c>
      <c r="O18" s="11">
        <f>O17*0.3866</f>
        <v>0</v>
      </c>
      <c r="P18" s="11">
        <f>P17*0.3866</f>
        <v>0</v>
      </c>
      <c r="Q18" s="11">
        <f>Q17*0.3866</f>
        <v>0</v>
      </c>
      <c r="R18" s="13">
        <f t="shared" si="0"/>
        <v>0</v>
      </c>
    </row>
    <row r="19" spans="1:18" ht="21" thickBot="1" x14ac:dyDescent="0.3">
      <c r="A19" s="481"/>
      <c r="B19" s="559"/>
      <c r="C19" s="217" t="s">
        <v>201</v>
      </c>
      <c r="D19" s="160" t="s">
        <v>214</v>
      </c>
      <c r="E19" s="247">
        <v>0</v>
      </c>
      <c r="F19" s="242">
        <v>0</v>
      </c>
      <c r="G19" s="362">
        <f>'Project Budget Overview'!B30</f>
        <v>0</v>
      </c>
      <c r="H19" s="363"/>
      <c r="I19" s="363"/>
      <c r="J19" s="364"/>
      <c r="K19" s="172">
        <f>'Proposal Budget Year 4'!K19*1.03</f>
        <v>0</v>
      </c>
      <c r="L19" s="181"/>
      <c r="M19" s="182"/>
      <c r="N19" s="181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1" thickBot="1" x14ac:dyDescent="0.3">
      <c r="A20" s="481"/>
      <c r="B20" s="559"/>
      <c r="C20" s="218" t="s">
        <v>24</v>
      </c>
      <c r="D20" s="368" t="s">
        <v>233</v>
      </c>
      <c r="E20" s="369"/>
      <c r="F20" s="369"/>
      <c r="G20" s="370"/>
      <c r="H20" s="370"/>
      <c r="I20" s="370"/>
      <c r="J20" s="370"/>
      <c r="K20" s="370"/>
      <c r="L20" s="183">
        <f>L19*12</f>
        <v>0</v>
      </c>
      <c r="M20" s="184">
        <f>M19*9</f>
        <v>0</v>
      </c>
      <c r="N20" s="185">
        <f>N19*3</f>
        <v>0</v>
      </c>
      <c r="O20" s="11">
        <f>O19*0.3866</f>
        <v>0</v>
      </c>
      <c r="P20" s="11">
        <f>P19*0.3866</f>
        <v>0</v>
      </c>
      <c r="Q20" s="11">
        <f>Q19*0.3866</f>
        <v>0</v>
      </c>
      <c r="R20" s="13">
        <f t="shared" si="0"/>
        <v>0</v>
      </c>
    </row>
    <row r="21" spans="1:18" ht="21" thickBot="1" x14ac:dyDescent="0.3">
      <c r="A21" s="481"/>
      <c r="B21" s="559"/>
      <c r="C21" s="217" t="s">
        <v>201</v>
      </c>
      <c r="D21" s="160" t="s">
        <v>215</v>
      </c>
      <c r="E21" s="247">
        <v>0</v>
      </c>
      <c r="F21" s="242">
        <v>0</v>
      </c>
      <c r="G21" s="362">
        <f>'Project Budget Overview'!B31</f>
        <v>0</v>
      </c>
      <c r="H21" s="363"/>
      <c r="I21" s="363"/>
      <c r="J21" s="364"/>
      <c r="K21" s="172">
        <f>'Proposal Budget Year 4'!K21*1.03</f>
        <v>0</v>
      </c>
      <c r="L21" s="181"/>
      <c r="M21" s="182"/>
      <c r="N21" s="181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1" thickBot="1" x14ac:dyDescent="0.3">
      <c r="A22" s="481"/>
      <c r="B22" s="559"/>
      <c r="C22" s="218" t="s">
        <v>24</v>
      </c>
      <c r="D22" s="368" t="s">
        <v>233</v>
      </c>
      <c r="E22" s="369"/>
      <c r="F22" s="369"/>
      <c r="G22" s="370"/>
      <c r="H22" s="370"/>
      <c r="I22" s="370"/>
      <c r="J22" s="370"/>
      <c r="K22" s="370"/>
      <c r="L22" s="183">
        <f>L21*12</f>
        <v>0</v>
      </c>
      <c r="M22" s="184">
        <f>M21*9</f>
        <v>0</v>
      </c>
      <c r="N22" s="185">
        <f>N21*3</f>
        <v>0</v>
      </c>
      <c r="O22" s="11">
        <f>O21*0.3866</f>
        <v>0</v>
      </c>
      <c r="P22" s="11">
        <f>P21*0.3866</f>
        <v>0</v>
      </c>
      <c r="Q22" s="11">
        <f>Q21*0.3866</f>
        <v>0</v>
      </c>
      <c r="R22" s="13">
        <f t="shared" si="0"/>
        <v>0</v>
      </c>
    </row>
    <row r="23" spans="1:18" ht="21" thickBot="1" x14ac:dyDescent="0.3">
      <c r="A23" s="481"/>
      <c r="B23" s="559"/>
      <c r="C23" s="217" t="s">
        <v>201</v>
      </c>
      <c r="D23" s="160" t="s">
        <v>216</v>
      </c>
      <c r="E23" s="247">
        <v>0</v>
      </c>
      <c r="F23" s="242">
        <v>0</v>
      </c>
      <c r="G23" s="362">
        <f>'Project Budget Overview'!B32</f>
        <v>0</v>
      </c>
      <c r="H23" s="363"/>
      <c r="I23" s="363"/>
      <c r="J23" s="364"/>
      <c r="K23" s="172">
        <f>'Proposal Budget Year 4'!K23*1.03</f>
        <v>0</v>
      </c>
      <c r="L23" s="181"/>
      <c r="M23" s="182"/>
      <c r="N23" s="181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1" thickBot="1" x14ac:dyDescent="0.3">
      <c r="A24" s="481"/>
      <c r="B24" s="559"/>
      <c r="C24" s="218" t="s">
        <v>24</v>
      </c>
      <c r="D24" s="368" t="s">
        <v>233</v>
      </c>
      <c r="E24" s="369"/>
      <c r="F24" s="369"/>
      <c r="G24" s="370"/>
      <c r="H24" s="370"/>
      <c r="I24" s="370"/>
      <c r="J24" s="370"/>
      <c r="K24" s="370"/>
      <c r="L24" s="183">
        <f>L23*12</f>
        <v>0</v>
      </c>
      <c r="M24" s="184">
        <f>M23*9</f>
        <v>0</v>
      </c>
      <c r="N24" s="185">
        <f>N23*3</f>
        <v>0</v>
      </c>
      <c r="O24" s="11">
        <f>O23*0.3866</f>
        <v>0</v>
      </c>
      <c r="P24" s="11">
        <f>P23*0.3866</f>
        <v>0</v>
      </c>
      <c r="Q24" s="11">
        <f>Q23*0.3866</f>
        <v>0</v>
      </c>
      <c r="R24" s="13">
        <f t="shared" si="0"/>
        <v>0</v>
      </c>
    </row>
    <row r="25" spans="1:18" ht="21" thickBot="1" x14ac:dyDescent="0.3">
      <c r="A25" s="481"/>
      <c r="B25" s="559"/>
      <c r="C25" s="217" t="s">
        <v>201</v>
      </c>
      <c r="D25" s="160" t="s">
        <v>217</v>
      </c>
      <c r="E25" s="247">
        <v>0</v>
      </c>
      <c r="F25" s="242">
        <v>0</v>
      </c>
      <c r="G25" s="363">
        <f>'Project Budget Overview'!B33</f>
        <v>0</v>
      </c>
      <c r="H25" s="363"/>
      <c r="I25" s="363"/>
      <c r="J25" s="364"/>
      <c r="K25" s="172">
        <f>'Proposal Budget Year 4'!K25*1.03</f>
        <v>0</v>
      </c>
      <c r="L25" s="181"/>
      <c r="M25" s="182"/>
      <c r="N25" s="181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1" thickBot="1" x14ac:dyDescent="0.3">
      <c r="A26" s="481"/>
      <c r="B26" s="559"/>
      <c r="C26" s="218" t="s">
        <v>24</v>
      </c>
      <c r="D26" s="368" t="s">
        <v>233</v>
      </c>
      <c r="E26" s="369"/>
      <c r="F26" s="369"/>
      <c r="G26" s="370"/>
      <c r="H26" s="370"/>
      <c r="I26" s="370"/>
      <c r="J26" s="370"/>
      <c r="K26" s="370"/>
      <c r="L26" s="183">
        <f>L25*12</f>
        <v>0</v>
      </c>
      <c r="M26" s="184">
        <f>M25*9</f>
        <v>0</v>
      </c>
      <c r="N26" s="185">
        <f>N25*3</f>
        <v>0</v>
      </c>
      <c r="O26" s="11">
        <f>O25*0.3866</f>
        <v>0</v>
      </c>
      <c r="P26" s="11">
        <f>P25*0.3866</f>
        <v>0</v>
      </c>
      <c r="Q26" s="11">
        <f>Q25*0.3866</f>
        <v>0</v>
      </c>
      <c r="R26" s="13">
        <f t="shared" si="0"/>
        <v>0</v>
      </c>
    </row>
    <row r="27" spans="1:18" ht="21" thickBot="1" x14ac:dyDescent="0.3">
      <c r="A27" s="481"/>
      <c r="B27" s="559"/>
      <c r="C27" s="217" t="s">
        <v>201</v>
      </c>
      <c r="D27" s="160" t="s">
        <v>218</v>
      </c>
      <c r="E27" s="247">
        <v>0</v>
      </c>
      <c r="F27" s="242">
        <v>0</v>
      </c>
      <c r="G27" s="362">
        <f>'Project Budget Overview'!B34</f>
        <v>0</v>
      </c>
      <c r="H27" s="363"/>
      <c r="I27" s="363"/>
      <c r="J27" s="364"/>
      <c r="K27" s="172">
        <f>'Proposal Budget Year 4'!K27*1.03</f>
        <v>0</v>
      </c>
      <c r="L27" s="181"/>
      <c r="M27" s="182"/>
      <c r="N27" s="181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1" thickBot="1" x14ac:dyDescent="0.3">
      <c r="A28" s="481"/>
      <c r="B28" s="559"/>
      <c r="C28" s="218" t="s">
        <v>24</v>
      </c>
      <c r="D28" s="368" t="s">
        <v>233</v>
      </c>
      <c r="E28" s="369"/>
      <c r="F28" s="369"/>
      <c r="G28" s="370"/>
      <c r="H28" s="370"/>
      <c r="I28" s="370"/>
      <c r="J28" s="370"/>
      <c r="K28" s="370"/>
      <c r="L28" s="183">
        <f>L27*12</f>
        <v>0</v>
      </c>
      <c r="M28" s="184">
        <f>M27*9</f>
        <v>0</v>
      </c>
      <c r="N28" s="185">
        <f>N27*3</f>
        <v>0</v>
      </c>
      <c r="O28" s="11">
        <f>O27*0.3866</f>
        <v>0</v>
      </c>
      <c r="P28" s="11">
        <f>P27*0.3866</f>
        <v>0</v>
      </c>
      <c r="Q28" s="11">
        <f>Q27*0.3866</f>
        <v>0</v>
      </c>
      <c r="R28" s="13">
        <f t="shared" si="0"/>
        <v>0</v>
      </c>
    </row>
    <row r="29" spans="1:18" ht="21" thickBot="1" x14ac:dyDescent="0.3">
      <c r="A29" s="481"/>
      <c r="B29" s="559"/>
      <c r="C29" s="217" t="s">
        <v>201</v>
      </c>
      <c r="D29" s="160" t="s">
        <v>219</v>
      </c>
      <c r="E29" s="247">
        <v>0</v>
      </c>
      <c r="F29" s="242">
        <v>0</v>
      </c>
      <c r="G29" s="362">
        <f>'Project Budget Overview'!B35</f>
        <v>0</v>
      </c>
      <c r="H29" s="363"/>
      <c r="I29" s="363"/>
      <c r="J29" s="364"/>
      <c r="K29" s="172">
        <f>'Proposal Budget Year 4'!K29*1.03</f>
        <v>0</v>
      </c>
      <c r="L29" s="181"/>
      <c r="M29" s="182"/>
      <c r="N29" s="181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1" thickBot="1" x14ac:dyDescent="0.3">
      <c r="A30" s="481"/>
      <c r="B30" s="559"/>
      <c r="C30" s="218" t="s">
        <v>24</v>
      </c>
      <c r="D30" s="368" t="s">
        <v>233</v>
      </c>
      <c r="E30" s="369"/>
      <c r="F30" s="369"/>
      <c r="G30" s="370"/>
      <c r="H30" s="370"/>
      <c r="I30" s="370"/>
      <c r="J30" s="370"/>
      <c r="K30" s="370"/>
      <c r="L30" s="183">
        <f>L29*12</f>
        <v>0</v>
      </c>
      <c r="M30" s="184">
        <f>M29*9</f>
        <v>0</v>
      </c>
      <c r="N30" s="185">
        <f>N29*3</f>
        <v>0</v>
      </c>
      <c r="O30" s="11">
        <f>O29*0.3866</f>
        <v>0</v>
      </c>
      <c r="P30" s="11">
        <f>P29*0.3866</f>
        <v>0</v>
      </c>
      <c r="Q30" s="11">
        <f>Q29*0.3866</f>
        <v>0</v>
      </c>
      <c r="R30" s="13">
        <f t="shared" si="0"/>
        <v>0</v>
      </c>
    </row>
    <row r="31" spans="1:18" ht="21" thickBot="1" x14ac:dyDescent="0.3">
      <c r="A31" s="481"/>
      <c r="B31" s="559"/>
      <c r="C31" s="217" t="s">
        <v>201</v>
      </c>
      <c r="D31" s="160" t="s">
        <v>220</v>
      </c>
      <c r="E31" s="247">
        <v>0</v>
      </c>
      <c r="F31" s="242">
        <v>0</v>
      </c>
      <c r="G31" s="362">
        <f>'Project Budget Overview'!B36</f>
        <v>0</v>
      </c>
      <c r="H31" s="363"/>
      <c r="I31" s="363"/>
      <c r="J31" s="364"/>
      <c r="K31" s="172">
        <f>'Proposal Budget Year 4'!K31*1.03</f>
        <v>0</v>
      </c>
      <c r="L31" s="181"/>
      <c r="M31" s="182"/>
      <c r="N31" s="181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1" thickBot="1" x14ac:dyDescent="0.3">
      <c r="A32" s="481"/>
      <c r="B32" s="559"/>
      <c r="C32" s="218" t="s">
        <v>24</v>
      </c>
      <c r="D32" s="368" t="s">
        <v>233</v>
      </c>
      <c r="E32" s="369"/>
      <c r="F32" s="369"/>
      <c r="G32" s="370"/>
      <c r="H32" s="370"/>
      <c r="I32" s="370"/>
      <c r="J32" s="370"/>
      <c r="K32" s="370"/>
      <c r="L32" s="183">
        <f>L31*12</f>
        <v>0</v>
      </c>
      <c r="M32" s="184">
        <f>M31*9</f>
        <v>0</v>
      </c>
      <c r="N32" s="185">
        <f>N31*3</f>
        <v>0</v>
      </c>
      <c r="O32" s="11">
        <f>O31*0.3866</f>
        <v>0</v>
      </c>
      <c r="P32" s="11">
        <f>P31*0.3866</f>
        <v>0</v>
      </c>
      <c r="Q32" s="11">
        <f>Q31*0.3866</f>
        <v>0</v>
      </c>
      <c r="R32" s="13">
        <f t="shared" si="0"/>
        <v>0</v>
      </c>
    </row>
    <row r="33" spans="1:18" ht="21" thickBot="1" x14ac:dyDescent="0.3">
      <c r="A33" s="481"/>
      <c r="B33" s="559"/>
      <c r="C33" s="217" t="s">
        <v>201</v>
      </c>
      <c r="D33" s="160" t="s">
        <v>221</v>
      </c>
      <c r="E33" s="247">
        <v>0</v>
      </c>
      <c r="F33" s="242">
        <v>0</v>
      </c>
      <c r="G33" s="362">
        <f>'Project Budget Overview'!B37</f>
        <v>0</v>
      </c>
      <c r="H33" s="363"/>
      <c r="I33" s="363"/>
      <c r="J33" s="364"/>
      <c r="K33" s="172">
        <f>'Proposal Budget Year 4'!K33*1.03</f>
        <v>0</v>
      </c>
      <c r="L33" s="181"/>
      <c r="M33" s="182"/>
      <c r="N33" s="181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1" thickBot="1" x14ac:dyDescent="0.3">
      <c r="A34" s="481"/>
      <c r="B34" s="559"/>
      <c r="C34" s="218" t="s">
        <v>24</v>
      </c>
      <c r="D34" s="368" t="s">
        <v>233</v>
      </c>
      <c r="E34" s="369"/>
      <c r="F34" s="369"/>
      <c r="G34" s="370"/>
      <c r="H34" s="370"/>
      <c r="I34" s="370"/>
      <c r="J34" s="370"/>
      <c r="K34" s="370"/>
      <c r="L34" s="183">
        <f>L33*12</f>
        <v>0</v>
      </c>
      <c r="M34" s="184">
        <f>M33*9</f>
        <v>0</v>
      </c>
      <c r="N34" s="185">
        <f>N33*3</f>
        <v>0</v>
      </c>
      <c r="O34" s="11">
        <f>O33*0.3866</f>
        <v>0</v>
      </c>
      <c r="P34" s="11">
        <f>P33*0.3866</f>
        <v>0</v>
      </c>
      <c r="Q34" s="11">
        <f>Q33*0.3866</f>
        <v>0</v>
      </c>
      <c r="R34" s="13">
        <f t="shared" si="0"/>
        <v>0</v>
      </c>
    </row>
    <row r="35" spans="1:18" ht="21" thickBot="1" x14ac:dyDescent="0.3">
      <c r="A35" s="481"/>
      <c r="B35" s="559"/>
      <c r="C35" s="217" t="s">
        <v>201</v>
      </c>
      <c r="D35" s="160" t="s">
        <v>222</v>
      </c>
      <c r="E35" s="247">
        <v>0</v>
      </c>
      <c r="F35" s="242">
        <v>0</v>
      </c>
      <c r="G35" s="362">
        <f>'Project Budget Overview'!B38</f>
        <v>0</v>
      </c>
      <c r="H35" s="363"/>
      <c r="I35" s="363"/>
      <c r="J35" s="364"/>
      <c r="K35" s="172">
        <f>'Proposal Budget Year 4'!K35*1.03</f>
        <v>0</v>
      </c>
      <c r="L35" s="181"/>
      <c r="M35" s="182"/>
      <c r="N35" s="181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1" thickBot="1" x14ac:dyDescent="0.3">
      <c r="A36" s="588">
        <f>R73</f>
        <v>0</v>
      </c>
      <c r="B36" s="559"/>
      <c r="C36" s="218" t="s">
        <v>24</v>
      </c>
      <c r="D36" s="368" t="s">
        <v>233</v>
      </c>
      <c r="E36" s="370"/>
      <c r="F36" s="370"/>
      <c r="G36" s="370"/>
      <c r="H36" s="370"/>
      <c r="I36" s="370"/>
      <c r="J36" s="370"/>
      <c r="K36" s="370"/>
      <c r="L36" s="183">
        <f>L35*12</f>
        <v>0</v>
      </c>
      <c r="M36" s="184">
        <f>M35*9</f>
        <v>0</v>
      </c>
      <c r="N36" s="185">
        <f>N35*3</f>
        <v>0</v>
      </c>
      <c r="O36" s="11">
        <f>O35*0.3866</f>
        <v>0</v>
      </c>
      <c r="P36" s="11">
        <f>P35*0.3866</f>
        <v>0</v>
      </c>
      <c r="Q36" s="11">
        <f>Q35*0.3866</f>
        <v>0</v>
      </c>
      <c r="R36" s="13">
        <f t="shared" si="0"/>
        <v>0</v>
      </c>
    </row>
    <row r="37" spans="1:18" ht="22.95" customHeight="1" thickBot="1" x14ac:dyDescent="0.3">
      <c r="A37" s="588"/>
      <c r="B37" s="559"/>
      <c r="C37" s="217" t="s">
        <v>201</v>
      </c>
      <c r="D37" s="160" t="s">
        <v>223</v>
      </c>
      <c r="E37" s="247">
        <v>0</v>
      </c>
      <c r="F37" s="242">
        <v>0</v>
      </c>
      <c r="G37" s="362">
        <f>'Project Budget Overview'!B39</f>
        <v>0</v>
      </c>
      <c r="H37" s="363"/>
      <c r="I37" s="363"/>
      <c r="J37" s="364"/>
      <c r="K37" s="172">
        <f>'Proposal Budget Year 4'!K37*1.03</f>
        <v>0</v>
      </c>
      <c r="L37" s="181"/>
      <c r="M37" s="182"/>
      <c r="N37" s="181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customHeight="1" thickBot="1" x14ac:dyDescent="0.3">
      <c r="A38" s="588"/>
      <c r="B38" s="559"/>
      <c r="C38" s="218" t="s">
        <v>24</v>
      </c>
      <c r="D38" s="368" t="s">
        <v>233</v>
      </c>
      <c r="E38" s="370"/>
      <c r="F38" s="370"/>
      <c r="G38" s="370"/>
      <c r="H38" s="370"/>
      <c r="I38" s="370"/>
      <c r="J38" s="370"/>
      <c r="K38" s="370"/>
      <c r="L38" s="183">
        <f>L37*12</f>
        <v>0</v>
      </c>
      <c r="M38" s="184">
        <f>M37*9</f>
        <v>0</v>
      </c>
      <c r="N38" s="185">
        <f>N37*3</f>
        <v>0</v>
      </c>
      <c r="O38" s="11">
        <f>O37*0.3866</f>
        <v>0</v>
      </c>
      <c r="P38" s="11">
        <f>P37*0.3866</f>
        <v>0</v>
      </c>
      <c r="Q38" s="11">
        <f>Q37*0.3866</f>
        <v>0</v>
      </c>
      <c r="R38" s="13">
        <f t="shared" si="0"/>
        <v>0</v>
      </c>
    </row>
    <row r="39" spans="1:18" ht="22.95" customHeight="1" thickBot="1" x14ac:dyDescent="0.3">
      <c r="A39" s="588"/>
      <c r="B39" s="559"/>
      <c r="C39" s="217" t="s">
        <v>201</v>
      </c>
      <c r="D39" s="160" t="s">
        <v>224</v>
      </c>
      <c r="E39" s="247">
        <v>0</v>
      </c>
      <c r="F39" s="242">
        <v>0</v>
      </c>
      <c r="G39" s="362">
        <f>'Project Budget Overview'!B40</f>
        <v>0</v>
      </c>
      <c r="H39" s="363"/>
      <c r="I39" s="363"/>
      <c r="J39" s="364"/>
      <c r="K39" s="172">
        <f>'Proposal Budget Year 4'!K39*1.03</f>
        <v>0</v>
      </c>
      <c r="L39" s="181"/>
      <c r="M39" s="182"/>
      <c r="N39" s="181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customHeight="1" thickBot="1" x14ac:dyDescent="0.3">
      <c r="A40" s="588"/>
      <c r="B40" s="559"/>
      <c r="C40" s="218" t="s">
        <v>24</v>
      </c>
      <c r="D40" s="368" t="s">
        <v>233</v>
      </c>
      <c r="E40" s="370"/>
      <c r="F40" s="370"/>
      <c r="G40" s="370"/>
      <c r="H40" s="370"/>
      <c r="I40" s="370"/>
      <c r="J40" s="370"/>
      <c r="K40" s="370"/>
      <c r="L40" s="183">
        <f>L39*12</f>
        <v>0</v>
      </c>
      <c r="M40" s="184">
        <f>M39*9</f>
        <v>0</v>
      </c>
      <c r="N40" s="185">
        <f>N39*3</f>
        <v>0</v>
      </c>
      <c r="O40" s="11">
        <f>O39*0.3866</f>
        <v>0</v>
      </c>
      <c r="P40" s="11">
        <f>P39*0.3866</f>
        <v>0</v>
      </c>
      <c r="Q40" s="11">
        <f>Q39*0.3866</f>
        <v>0</v>
      </c>
      <c r="R40" s="13">
        <f t="shared" si="0"/>
        <v>0</v>
      </c>
    </row>
    <row r="41" spans="1:18" ht="22.95" customHeight="1" thickBot="1" x14ac:dyDescent="0.3">
      <c r="A41" s="588"/>
      <c r="B41" s="559"/>
      <c r="C41" s="217" t="s">
        <v>201</v>
      </c>
      <c r="D41" s="160" t="s">
        <v>225</v>
      </c>
      <c r="E41" s="247">
        <v>0</v>
      </c>
      <c r="F41" s="242">
        <v>0</v>
      </c>
      <c r="G41" s="362">
        <f>'Project Budget Overview'!B41</f>
        <v>0</v>
      </c>
      <c r="H41" s="363"/>
      <c r="I41" s="363"/>
      <c r="J41" s="364"/>
      <c r="K41" s="172">
        <f>'Proposal Budget Year 4'!K41*1.03</f>
        <v>0</v>
      </c>
      <c r="L41" s="181"/>
      <c r="M41" s="182"/>
      <c r="N41" s="181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customHeight="1" thickBot="1" x14ac:dyDescent="0.3">
      <c r="A42" s="588"/>
      <c r="B42" s="559"/>
      <c r="C42" s="218" t="s">
        <v>24</v>
      </c>
      <c r="D42" s="368" t="s">
        <v>233</v>
      </c>
      <c r="E42" s="370"/>
      <c r="F42" s="370"/>
      <c r="G42" s="370"/>
      <c r="H42" s="370"/>
      <c r="I42" s="370"/>
      <c r="J42" s="370"/>
      <c r="K42" s="370"/>
      <c r="L42" s="183">
        <f>L41*12</f>
        <v>0</v>
      </c>
      <c r="M42" s="184">
        <f>M41*9</f>
        <v>0</v>
      </c>
      <c r="N42" s="185">
        <f>N41*3</f>
        <v>0</v>
      </c>
      <c r="O42" s="11">
        <f>O41*0.3866</f>
        <v>0</v>
      </c>
      <c r="P42" s="11">
        <f>P41*0.3866</f>
        <v>0</v>
      </c>
      <c r="Q42" s="11">
        <f>Q41*0.3866</f>
        <v>0</v>
      </c>
      <c r="R42" s="13">
        <f t="shared" si="0"/>
        <v>0</v>
      </c>
    </row>
    <row r="43" spans="1:18" ht="22.95" customHeight="1" thickBot="1" x14ac:dyDescent="0.3">
      <c r="A43" s="588"/>
      <c r="B43" s="559"/>
      <c r="C43" s="217" t="s">
        <v>201</v>
      </c>
      <c r="D43" s="160" t="s">
        <v>226</v>
      </c>
      <c r="E43" s="247">
        <f>'Project Budget Overview'!B42</f>
        <v>0</v>
      </c>
      <c r="F43" s="242">
        <v>0</v>
      </c>
      <c r="G43" s="362">
        <f>'Project Budget Overview'!B42</f>
        <v>0</v>
      </c>
      <c r="H43" s="363"/>
      <c r="I43" s="363"/>
      <c r="J43" s="364"/>
      <c r="K43" s="172">
        <f>'Proposal Budget Year 4'!K43*1.03</f>
        <v>0</v>
      </c>
      <c r="L43" s="181"/>
      <c r="M43" s="182"/>
      <c r="N43" s="181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customHeight="1" thickBot="1" x14ac:dyDescent="0.3">
      <c r="A44" s="588"/>
      <c r="B44" s="559"/>
      <c r="C44" s="218" t="s">
        <v>24</v>
      </c>
      <c r="D44" s="368" t="s">
        <v>233</v>
      </c>
      <c r="E44" s="370"/>
      <c r="F44" s="370"/>
      <c r="G44" s="370"/>
      <c r="H44" s="370"/>
      <c r="I44" s="370"/>
      <c r="J44" s="370"/>
      <c r="K44" s="370"/>
      <c r="L44" s="183">
        <f>L43*12</f>
        <v>0</v>
      </c>
      <c r="M44" s="184">
        <f>M43*9</f>
        <v>0</v>
      </c>
      <c r="N44" s="185">
        <f>N43*3</f>
        <v>0</v>
      </c>
      <c r="O44" s="11">
        <f>O43*0.3866</f>
        <v>0</v>
      </c>
      <c r="P44" s="11">
        <f>P43*0.3866</f>
        <v>0</v>
      </c>
      <c r="Q44" s="11">
        <f>Q43*0.3866</f>
        <v>0</v>
      </c>
      <c r="R44" s="13">
        <f t="shared" si="0"/>
        <v>0</v>
      </c>
    </row>
    <row r="45" spans="1:18" ht="22.95" customHeight="1" thickBot="1" x14ac:dyDescent="0.3">
      <c r="A45" s="588"/>
      <c r="B45" s="559"/>
      <c r="C45" s="217" t="s">
        <v>201</v>
      </c>
      <c r="D45" s="160" t="s">
        <v>227</v>
      </c>
      <c r="E45" s="247">
        <f>'Project Budget Overview'!B43</f>
        <v>0</v>
      </c>
      <c r="F45" s="242">
        <v>0</v>
      </c>
      <c r="G45" s="362">
        <f>'Project Budget Overview'!B43</f>
        <v>0</v>
      </c>
      <c r="H45" s="363"/>
      <c r="I45" s="363"/>
      <c r="J45" s="364"/>
      <c r="K45" s="172">
        <f>'Proposal Budget Year 4'!K45*1.03</f>
        <v>0</v>
      </c>
      <c r="L45" s="181"/>
      <c r="M45" s="182"/>
      <c r="N45" s="181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customHeight="1" thickBot="1" x14ac:dyDescent="0.3">
      <c r="A46" s="588"/>
      <c r="B46" s="559"/>
      <c r="C46" s="218" t="s">
        <v>24</v>
      </c>
      <c r="D46" s="368" t="s">
        <v>233</v>
      </c>
      <c r="E46" s="370"/>
      <c r="F46" s="370"/>
      <c r="G46" s="370"/>
      <c r="H46" s="370"/>
      <c r="I46" s="370"/>
      <c r="J46" s="370"/>
      <c r="K46" s="370"/>
      <c r="L46" s="183">
        <f>L45*12</f>
        <v>0</v>
      </c>
      <c r="M46" s="184">
        <f>M45*9</f>
        <v>0</v>
      </c>
      <c r="N46" s="185">
        <f>N45*3</f>
        <v>0</v>
      </c>
      <c r="O46" s="11">
        <f>O45*0.3866</f>
        <v>0</v>
      </c>
      <c r="P46" s="11">
        <f>P45*0.3866</f>
        <v>0</v>
      </c>
      <c r="Q46" s="11">
        <f>Q45*0.3866</f>
        <v>0</v>
      </c>
      <c r="R46" s="13">
        <f t="shared" si="0"/>
        <v>0</v>
      </c>
    </row>
    <row r="47" spans="1:18" s="176" customFormat="1" ht="13.8" thickBot="1" x14ac:dyDescent="0.3">
      <c r="A47" s="588"/>
      <c r="B47" s="559"/>
      <c r="C47" s="219" t="s">
        <v>130</v>
      </c>
      <c r="D47" s="566" t="s">
        <v>276</v>
      </c>
      <c r="E47" s="567"/>
      <c r="F47" s="567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9"/>
    </row>
    <row r="48" spans="1:18" ht="23.25" customHeight="1" thickBot="1" x14ac:dyDescent="0.3">
      <c r="A48" s="588"/>
      <c r="B48" s="559"/>
      <c r="C48" s="217" t="s">
        <v>202</v>
      </c>
      <c r="D48" s="160" t="s">
        <v>0</v>
      </c>
      <c r="E48" s="247">
        <v>0</v>
      </c>
      <c r="F48" s="242">
        <v>0</v>
      </c>
      <c r="G48" s="362">
        <f>'Project Budget Overview'!B46</f>
        <v>0</v>
      </c>
      <c r="H48" s="363"/>
      <c r="I48" s="363"/>
      <c r="J48" s="364"/>
      <c r="K48" s="172">
        <f>'Proposal Budget Year 4'!K48*1.03</f>
        <v>0</v>
      </c>
      <c r="L48" s="181"/>
      <c r="M48" s="182"/>
      <c r="N48" s="181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1" thickBot="1" x14ac:dyDescent="0.3">
      <c r="A49" s="588"/>
      <c r="B49" s="559"/>
      <c r="C49" s="218" t="s">
        <v>24</v>
      </c>
      <c r="D49" s="368" t="s">
        <v>233</v>
      </c>
      <c r="E49" s="369"/>
      <c r="F49" s="369"/>
      <c r="G49" s="370"/>
      <c r="H49" s="370"/>
      <c r="I49" s="370"/>
      <c r="J49" s="370"/>
      <c r="K49" s="370"/>
      <c r="L49" s="183">
        <f>L48*12</f>
        <v>0</v>
      </c>
      <c r="M49" s="184">
        <f>M48*9</f>
        <v>0</v>
      </c>
      <c r="N49" s="185">
        <f>N48*3</f>
        <v>0</v>
      </c>
      <c r="O49" s="10">
        <f>O48*0.6169</f>
        <v>0</v>
      </c>
      <c r="P49" s="10">
        <f>P48*0.6169</f>
        <v>0</v>
      </c>
      <c r="Q49" s="10">
        <f>Q48*0.6169</f>
        <v>0</v>
      </c>
      <c r="R49" s="13">
        <f t="shared" si="1"/>
        <v>0</v>
      </c>
    </row>
    <row r="50" spans="1:18" ht="22.95" customHeight="1" thickBot="1" x14ac:dyDescent="0.3">
      <c r="A50" s="588"/>
      <c r="B50" s="559"/>
      <c r="C50" s="217" t="s">
        <v>202</v>
      </c>
      <c r="D50" s="160" t="s">
        <v>1</v>
      </c>
      <c r="E50" s="247">
        <v>0</v>
      </c>
      <c r="F50" s="242">
        <v>0</v>
      </c>
      <c r="G50" s="362">
        <f>'Project Budget Overview'!B47</f>
        <v>0</v>
      </c>
      <c r="H50" s="363"/>
      <c r="I50" s="363"/>
      <c r="J50" s="364"/>
      <c r="K50" s="172">
        <f>'Proposal Budget Year 4'!K50*1.03</f>
        <v>0</v>
      </c>
      <c r="L50" s="181"/>
      <c r="M50" s="182"/>
      <c r="N50" s="181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1" thickBot="1" x14ac:dyDescent="0.3">
      <c r="A51" s="588"/>
      <c r="B51" s="559"/>
      <c r="C51" s="220" t="s">
        <v>24</v>
      </c>
      <c r="D51" s="368" t="s">
        <v>233</v>
      </c>
      <c r="E51" s="369"/>
      <c r="F51" s="369"/>
      <c r="G51" s="370"/>
      <c r="H51" s="370"/>
      <c r="I51" s="370"/>
      <c r="J51" s="370"/>
      <c r="K51" s="370"/>
      <c r="L51" s="183">
        <f>L50*12</f>
        <v>0</v>
      </c>
      <c r="M51" s="184">
        <f>M50*9</f>
        <v>0</v>
      </c>
      <c r="N51" s="185">
        <f>N50*3</f>
        <v>0</v>
      </c>
      <c r="O51" s="10">
        <f>O50*0.6169</f>
        <v>0</v>
      </c>
      <c r="P51" s="10">
        <f>P50*0.6169</f>
        <v>0</v>
      </c>
      <c r="Q51" s="10">
        <f>Q50*0.6169</f>
        <v>0</v>
      </c>
      <c r="R51" s="33">
        <f t="shared" si="1"/>
        <v>0</v>
      </c>
    </row>
    <row r="52" spans="1:18" ht="22.95" customHeight="1" thickBot="1" x14ac:dyDescent="0.3">
      <c r="A52" s="588"/>
      <c r="B52" s="559"/>
      <c r="C52" s="217" t="s">
        <v>202</v>
      </c>
      <c r="D52" s="160" t="s">
        <v>2</v>
      </c>
      <c r="E52" s="247">
        <v>0</v>
      </c>
      <c r="F52" s="242">
        <v>0</v>
      </c>
      <c r="G52" s="362">
        <f>'Project Budget Overview'!B48</f>
        <v>0</v>
      </c>
      <c r="H52" s="363"/>
      <c r="I52" s="363"/>
      <c r="J52" s="364"/>
      <c r="K52" s="172">
        <f>'Proposal Budget Year 4'!K52*1.03</f>
        <v>0</v>
      </c>
      <c r="L52" s="181"/>
      <c r="M52" s="182"/>
      <c r="N52" s="181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1" thickBot="1" x14ac:dyDescent="0.3">
      <c r="A53" s="588"/>
      <c r="B53" s="559"/>
      <c r="C53" s="218" t="s">
        <v>24</v>
      </c>
      <c r="D53" s="368" t="s">
        <v>233</v>
      </c>
      <c r="E53" s="369"/>
      <c r="F53" s="369"/>
      <c r="G53" s="370"/>
      <c r="H53" s="370"/>
      <c r="I53" s="370"/>
      <c r="J53" s="370"/>
      <c r="K53" s="370"/>
      <c r="L53" s="183">
        <f>L52*12</f>
        <v>0</v>
      </c>
      <c r="M53" s="184">
        <f>M52*9</f>
        <v>0</v>
      </c>
      <c r="N53" s="185">
        <f>N52*3</f>
        <v>0</v>
      </c>
      <c r="O53" s="10">
        <f>O52*0.6169</f>
        <v>0</v>
      </c>
      <c r="P53" s="10">
        <f>P52*0.6169</f>
        <v>0</v>
      </c>
      <c r="Q53" s="10">
        <f>Q52*0.6169</f>
        <v>0</v>
      </c>
      <c r="R53" s="13">
        <f t="shared" si="1"/>
        <v>0</v>
      </c>
    </row>
    <row r="54" spans="1:18" ht="22.95" customHeight="1" thickBot="1" x14ac:dyDescent="0.3">
      <c r="A54" s="588"/>
      <c r="B54" s="559"/>
      <c r="C54" s="217" t="s">
        <v>202</v>
      </c>
      <c r="D54" s="160" t="s">
        <v>3</v>
      </c>
      <c r="E54" s="247">
        <v>0</v>
      </c>
      <c r="F54" s="242">
        <v>0</v>
      </c>
      <c r="G54" s="362">
        <f>'Project Budget Overview'!B49</f>
        <v>0</v>
      </c>
      <c r="H54" s="363"/>
      <c r="I54" s="363"/>
      <c r="J54" s="364"/>
      <c r="K54" s="172">
        <f>'Proposal Budget Year 4'!K54*1.03</f>
        <v>0</v>
      </c>
      <c r="L54" s="181"/>
      <c r="M54" s="182"/>
      <c r="N54" s="181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1" thickBot="1" x14ac:dyDescent="0.3">
      <c r="A55" s="588"/>
      <c r="B55" s="560"/>
      <c r="C55" s="218" t="s">
        <v>24</v>
      </c>
      <c r="D55" s="368" t="s">
        <v>233</v>
      </c>
      <c r="E55" s="370"/>
      <c r="F55" s="370"/>
      <c r="G55" s="370"/>
      <c r="H55" s="370"/>
      <c r="I55" s="370"/>
      <c r="J55" s="370"/>
      <c r="K55" s="370"/>
      <c r="L55" s="183">
        <f>L54*12</f>
        <v>0</v>
      </c>
      <c r="M55" s="184">
        <f>M54*9</f>
        <v>0</v>
      </c>
      <c r="N55" s="185">
        <f>N54*3</f>
        <v>0</v>
      </c>
      <c r="O55" s="10">
        <f>O54*0.6169</f>
        <v>0</v>
      </c>
      <c r="P55" s="10">
        <f>P54*0.6169</f>
        <v>0</v>
      </c>
      <c r="Q55" s="10">
        <f>Q54*0.6169</f>
        <v>0</v>
      </c>
      <c r="R55" s="275">
        <f t="shared" si="1"/>
        <v>0</v>
      </c>
    </row>
    <row r="56" spans="1:18" ht="23.25" customHeight="1" thickBot="1" x14ac:dyDescent="0.3">
      <c r="A56" s="588"/>
      <c r="B56" s="171"/>
      <c r="C56" s="225" t="s">
        <v>202</v>
      </c>
      <c r="D56" s="160" t="s">
        <v>4</v>
      </c>
      <c r="E56" s="247">
        <v>0</v>
      </c>
      <c r="F56" s="242">
        <v>0</v>
      </c>
      <c r="G56" s="362">
        <f>'Project Budget Overview'!B50</f>
        <v>0</v>
      </c>
      <c r="H56" s="363"/>
      <c r="I56" s="363"/>
      <c r="J56" s="364"/>
      <c r="K56" s="172">
        <f>'Proposal Budget Year 4'!K56*1.03</f>
        <v>0</v>
      </c>
      <c r="L56" s="181"/>
      <c r="M56" s="182"/>
      <c r="N56" s="181"/>
      <c r="O56" s="5">
        <f>K56*L56</f>
        <v>0</v>
      </c>
      <c r="P56" s="6">
        <f>K56*M56</f>
        <v>0</v>
      </c>
      <c r="Q56" s="7">
        <f>((K56/19.5)*6.6)*N56</f>
        <v>0</v>
      </c>
      <c r="R56" s="276">
        <f t="shared" si="0"/>
        <v>0</v>
      </c>
    </row>
    <row r="57" spans="1:18" ht="23.25" customHeight="1" thickBot="1" x14ac:dyDescent="0.3">
      <c r="A57" s="588"/>
      <c r="B57" s="171"/>
      <c r="C57" s="218" t="s">
        <v>24</v>
      </c>
      <c r="D57" s="368" t="s">
        <v>233</v>
      </c>
      <c r="E57" s="370"/>
      <c r="F57" s="370"/>
      <c r="G57" s="370"/>
      <c r="H57" s="370"/>
      <c r="I57" s="370"/>
      <c r="J57" s="370"/>
      <c r="K57" s="370"/>
      <c r="L57" s="183">
        <f>L56*12</f>
        <v>0</v>
      </c>
      <c r="M57" s="184">
        <f>M56*9</f>
        <v>0</v>
      </c>
      <c r="N57" s="185">
        <f>N56*3</f>
        <v>0</v>
      </c>
      <c r="O57" s="10">
        <f>O56*0.6169</f>
        <v>0</v>
      </c>
      <c r="P57" s="10">
        <f>P56*0.6169</f>
        <v>0</v>
      </c>
      <c r="Q57" s="10">
        <f>Q56*0.6169</f>
        <v>0</v>
      </c>
      <c r="R57" s="13">
        <f t="shared" si="0"/>
        <v>0</v>
      </c>
    </row>
    <row r="58" spans="1:18" ht="23.25" customHeight="1" thickBot="1" x14ac:dyDescent="0.3">
      <c r="A58" s="588"/>
      <c r="B58" s="171"/>
      <c r="C58" s="217" t="s">
        <v>202</v>
      </c>
      <c r="D58" s="160" t="s">
        <v>5</v>
      </c>
      <c r="E58" s="247">
        <v>0</v>
      </c>
      <c r="F58" s="242">
        <v>0</v>
      </c>
      <c r="G58" s="362">
        <f>'Project Budget Overview'!B51</f>
        <v>0</v>
      </c>
      <c r="H58" s="363"/>
      <c r="I58" s="363"/>
      <c r="J58" s="364"/>
      <c r="K58" s="172">
        <f>'Proposal Budget Year 4'!K58*1.03</f>
        <v>0</v>
      </c>
      <c r="L58" s="181"/>
      <c r="M58" s="182"/>
      <c r="N58" s="181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customHeight="1" thickBot="1" x14ac:dyDescent="0.3">
      <c r="A59" s="588"/>
      <c r="B59" s="171"/>
      <c r="C59" s="220" t="s">
        <v>24</v>
      </c>
      <c r="D59" s="382" t="s">
        <v>233</v>
      </c>
      <c r="E59" s="369"/>
      <c r="F59" s="369"/>
      <c r="G59" s="369"/>
      <c r="H59" s="369"/>
      <c r="I59" s="369"/>
      <c r="J59" s="369"/>
      <c r="K59" s="369"/>
      <c r="L59" s="273">
        <f>L58*12</f>
        <v>0</v>
      </c>
      <c r="M59" s="231">
        <f>M58*9</f>
        <v>0</v>
      </c>
      <c r="N59" s="274">
        <f>N58*3</f>
        <v>0</v>
      </c>
      <c r="O59" s="10">
        <f>O58*0.6169</f>
        <v>0</v>
      </c>
      <c r="P59" s="10">
        <f>P58*0.6169</f>
        <v>0</v>
      </c>
      <c r="Q59" s="10">
        <f>Q58*0.6169</f>
        <v>0</v>
      </c>
      <c r="R59" s="33">
        <f t="shared" si="0"/>
        <v>0</v>
      </c>
    </row>
    <row r="60" spans="1:18" ht="15.75" customHeight="1" thickBot="1" x14ac:dyDescent="0.3">
      <c r="A60" s="588"/>
      <c r="B60" s="404" t="s">
        <v>255</v>
      </c>
      <c r="C60" s="405"/>
      <c r="D60" s="406"/>
      <c r="E60" s="279">
        <f>+E57+E59+E55+E53+E51+E49+E36+E34+E32+E30+E28+E26+E24+E22+E20+E18+E16+E14+E12+E10+E8+E46+E44+E42+E40+E38</f>
        <v>0</v>
      </c>
      <c r="F60" s="279">
        <f>+F57+F59+F55+F53+F51+F49+F36+F34+F32+F30+F28+F26+F24+F22+F20+F18+F16+F14+F12+F10+F8+F46+F44+F42+F40+F38</f>
        <v>0</v>
      </c>
      <c r="G60" s="280"/>
      <c r="H60" s="280"/>
      <c r="I60" s="280"/>
      <c r="J60" s="280"/>
      <c r="K60" s="280"/>
      <c r="L60" s="281"/>
      <c r="M60" s="184"/>
      <c r="N60" s="282"/>
      <c r="O60" s="283"/>
      <c r="P60" s="283"/>
      <c r="Q60" s="283"/>
      <c r="R60" s="284"/>
    </row>
    <row r="61" spans="1:18" x14ac:dyDescent="0.25">
      <c r="A61" s="588"/>
      <c r="B61" s="630" t="s">
        <v>149</v>
      </c>
      <c r="C61" s="631"/>
      <c r="D61" s="631"/>
      <c r="E61" s="390"/>
      <c r="F61" s="390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46">
        <f>SUM(R7,R9,R11,R13,R15,R17,R19,R21,R23,R25,R27,R29,R31,R33,R35,R37,R39,R41,R43,R45,R48,R50,R52,R54,R56,R58)</f>
        <v>0</v>
      </c>
    </row>
    <row r="62" spans="1:18" ht="13.8" thickBot="1" x14ac:dyDescent="0.3">
      <c r="A62" s="588"/>
      <c r="B62" s="391" t="s">
        <v>150</v>
      </c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88"/>
      <c r="B63" s="393" t="s">
        <v>65</v>
      </c>
      <c r="C63" s="76" t="s">
        <v>22</v>
      </c>
      <c r="D63" s="396" t="s">
        <v>277</v>
      </c>
      <c r="E63" s="397"/>
      <c r="F63" s="398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9"/>
    </row>
    <row r="64" spans="1:18" x14ac:dyDescent="0.25">
      <c r="A64" s="588"/>
      <c r="B64" s="394"/>
      <c r="C64" s="77" t="s">
        <v>27</v>
      </c>
      <c r="D64" s="400" t="s">
        <v>0</v>
      </c>
      <c r="E64" s="401"/>
      <c r="F64" s="243" t="s">
        <v>257</v>
      </c>
      <c r="G64" s="402" t="s">
        <v>16</v>
      </c>
      <c r="H64" s="402"/>
      <c r="I64" s="402"/>
      <c r="J64" s="402"/>
      <c r="K64" s="402"/>
      <c r="L64" s="402"/>
      <c r="M64" s="402"/>
      <c r="N64" s="402"/>
      <c r="O64" s="402"/>
      <c r="P64" s="402"/>
      <c r="Q64" s="403"/>
      <c r="R64" s="42">
        <v>0</v>
      </c>
    </row>
    <row r="65" spans="1:18" ht="12.75" customHeight="1" x14ac:dyDescent="0.25">
      <c r="A65" s="588"/>
      <c r="B65" s="394"/>
      <c r="C65" s="78" t="s">
        <v>27</v>
      </c>
      <c r="D65" s="375" t="s">
        <v>1</v>
      </c>
      <c r="E65" s="619"/>
      <c r="F65" s="243">
        <v>0</v>
      </c>
      <c r="G65" s="366" t="s">
        <v>272</v>
      </c>
      <c r="H65" s="366"/>
      <c r="I65" s="366"/>
      <c r="J65" s="366"/>
      <c r="K65" s="366"/>
      <c r="L65" s="366"/>
      <c r="M65" s="366"/>
      <c r="N65" s="366"/>
      <c r="O65" s="366"/>
      <c r="P65" s="366"/>
      <c r="Q65" s="367"/>
      <c r="R65" s="16">
        <v>0</v>
      </c>
    </row>
    <row r="66" spans="1:18" x14ac:dyDescent="0.25">
      <c r="A66" s="588"/>
      <c r="B66" s="394"/>
      <c r="C66" s="78" t="s">
        <v>27</v>
      </c>
      <c r="D66" s="375" t="s">
        <v>2</v>
      </c>
      <c r="E66" s="619"/>
      <c r="F66" s="243">
        <v>0</v>
      </c>
      <c r="G66" s="366" t="s">
        <v>271</v>
      </c>
      <c r="H66" s="366"/>
      <c r="I66" s="366"/>
      <c r="J66" s="366"/>
      <c r="K66" s="366"/>
      <c r="L66" s="366"/>
      <c r="M66" s="366"/>
      <c r="N66" s="366"/>
      <c r="O66" s="366"/>
      <c r="P66" s="366"/>
      <c r="Q66" s="367"/>
      <c r="R66" s="16">
        <v>0</v>
      </c>
    </row>
    <row r="67" spans="1:18" x14ac:dyDescent="0.25">
      <c r="A67" s="588"/>
      <c r="B67" s="394"/>
      <c r="C67" s="78" t="s">
        <v>27</v>
      </c>
      <c r="D67" s="371" t="s">
        <v>3</v>
      </c>
      <c r="E67" s="628"/>
      <c r="F67" s="244" t="s">
        <v>257</v>
      </c>
      <c r="G67" s="373" t="s">
        <v>18</v>
      </c>
      <c r="H67" s="373"/>
      <c r="I67" s="373"/>
      <c r="J67" s="373"/>
      <c r="K67" s="373"/>
      <c r="L67" s="373"/>
      <c r="M67" s="373"/>
      <c r="N67" s="373"/>
      <c r="O67" s="373"/>
      <c r="P67" s="373"/>
      <c r="Q67" s="374"/>
      <c r="R67" s="16">
        <v>0</v>
      </c>
    </row>
    <row r="68" spans="1:18" ht="13.8" thickBot="1" x14ac:dyDescent="0.3">
      <c r="A68" s="588"/>
      <c r="B68" s="394"/>
      <c r="C68" s="79" t="s">
        <v>27</v>
      </c>
      <c r="D68" s="526" t="s">
        <v>4</v>
      </c>
      <c r="E68" s="629"/>
      <c r="F68" s="243" t="s">
        <v>257</v>
      </c>
      <c r="G68" s="564" t="s">
        <v>7</v>
      </c>
      <c r="H68" s="564"/>
      <c r="I68" s="564"/>
      <c r="J68" s="564"/>
      <c r="K68" s="564"/>
      <c r="L68" s="564"/>
      <c r="M68" s="564"/>
      <c r="N68" s="564"/>
      <c r="O68" s="564"/>
      <c r="P68" s="564"/>
      <c r="Q68" s="565"/>
      <c r="R68" s="16">
        <v>0</v>
      </c>
    </row>
    <row r="69" spans="1:18" ht="15.75" customHeight="1" thickBot="1" x14ac:dyDescent="0.3">
      <c r="A69" s="588"/>
      <c r="B69" s="448"/>
      <c r="C69" s="617" t="s">
        <v>256</v>
      </c>
      <c r="D69" s="618"/>
      <c r="E69" s="618"/>
      <c r="F69" s="248">
        <f>+F65+F66</f>
        <v>0</v>
      </c>
      <c r="G69" s="387" t="s">
        <v>137</v>
      </c>
      <c r="H69" s="385"/>
      <c r="I69" s="385"/>
      <c r="J69" s="385"/>
      <c r="K69" s="385"/>
      <c r="L69" s="385"/>
      <c r="M69" s="385"/>
      <c r="N69" s="385"/>
      <c r="O69" s="385"/>
      <c r="P69" s="385"/>
      <c r="Q69" s="386"/>
      <c r="R69" s="48">
        <f>SUM(R64:R68)</f>
        <v>0</v>
      </c>
    </row>
    <row r="70" spans="1:18" ht="13.8" thickBot="1" x14ac:dyDescent="0.3">
      <c r="A70" s="588"/>
      <c r="B70" s="80"/>
      <c r="C70" s="34" t="s">
        <v>28</v>
      </c>
      <c r="D70" s="388" t="s">
        <v>136</v>
      </c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6"/>
      <c r="R70" s="49">
        <f>(R64+R67+R68)*0.0531 + (R65)*0.119 + (R66)*0</f>
        <v>0</v>
      </c>
    </row>
    <row r="71" spans="1:18" ht="14.25" customHeight="1" thickBot="1" x14ac:dyDescent="0.3">
      <c r="A71" s="588"/>
      <c r="B71" s="387" t="s">
        <v>132</v>
      </c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6"/>
      <c r="R71" s="49">
        <f>R61+R69</f>
        <v>0</v>
      </c>
    </row>
    <row r="72" spans="1:18" ht="15.75" customHeight="1" thickBot="1" x14ac:dyDescent="0.3">
      <c r="A72" s="588"/>
      <c r="B72" s="22" t="s">
        <v>71</v>
      </c>
      <c r="C72" s="388" t="s">
        <v>133</v>
      </c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6"/>
      <c r="R72" s="49">
        <f>R62+R70</f>
        <v>0</v>
      </c>
    </row>
    <row r="73" spans="1:18" ht="15.75" customHeight="1" thickBot="1" x14ac:dyDescent="0.3">
      <c r="A73" s="589"/>
      <c r="B73" s="387" t="s">
        <v>142</v>
      </c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6"/>
      <c r="R73" s="50">
        <f>SUM(R71:R72)</f>
        <v>0</v>
      </c>
    </row>
    <row r="74" spans="1:18" ht="13.5" customHeight="1" thickBot="1" x14ac:dyDescent="0.3">
      <c r="A74" s="480" t="s">
        <v>229</v>
      </c>
      <c r="B74" s="60"/>
      <c r="C74" s="32" t="s">
        <v>22</v>
      </c>
      <c r="D74" s="396" t="s">
        <v>148</v>
      </c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9"/>
    </row>
    <row r="75" spans="1:18" ht="21" x14ac:dyDescent="0.25">
      <c r="A75" s="597"/>
      <c r="B75" s="61" t="s">
        <v>72</v>
      </c>
      <c r="C75" s="31" t="s">
        <v>102</v>
      </c>
      <c r="D75" s="482">
        <v>1</v>
      </c>
      <c r="E75" s="483"/>
      <c r="F75" s="484" t="s">
        <v>51</v>
      </c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598"/>
      <c r="R75" s="30">
        <v>0</v>
      </c>
    </row>
    <row r="76" spans="1:18" x14ac:dyDescent="0.25">
      <c r="A76" s="597"/>
      <c r="B76" s="61" t="s">
        <v>73</v>
      </c>
      <c r="C76" s="3" t="s">
        <v>59</v>
      </c>
      <c r="D76" s="377">
        <f t="shared" ref="D76:D95" si="2">D75+1</f>
        <v>2</v>
      </c>
      <c r="E76" s="378"/>
      <c r="F76" s="379" t="s">
        <v>52</v>
      </c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1"/>
      <c r="R76" s="17">
        <v>0</v>
      </c>
    </row>
    <row r="77" spans="1:18" x14ac:dyDescent="0.25">
      <c r="A77" s="597"/>
      <c r="B77" s="61" t="s">
        <v>126</v>
      </c>
      <c r="C77" s="3" t="s">
        <v>56</v>
      </c>
      <c r="D77" s="377">
        <f t="shared" si="2"/>
        <v>3</v>
      </c>
      <c r="E77" s="378"/>
      <c r="F77" s="470" t="s">
        <v>40</v>
      </c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599"/>
      <c r="R77" s="17">
        <v>0</v>
      </c>
    </row>
    <row r="78" spans="1:18" x14ac:dyDescent="0.25">
      <c r="A78" s="597"/>
      <c r="B78" s="600" t="s">
        <v>74</v>
      </c>
      <c r="C78" s="3" t="s">
        <v>54</v>
      </c>
      <c r="D78" s="377">
        <f t="shared" si="2"/>
        <v>4</v>
      </c>
      <c r="E78" s="378"/>
      <c r="F78" s="379" t="s">
        <v>101</v>
      </c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1"/>
      <c r="R78" s="17">
        <v>0</v>
      </c>
    </row>
    <row r="79" spans="1:18" ht="12.75" customHeight="1" x14ac:dyDescent="0.25">
      <c r="A79" s="597"/>
      <c r="B79" s="601"/>
      <c r="C79" s="3" t="s">
        <v>57</v>
      </c>
      <c r="D79" s="377">
        <f t="shared" si="2"/>
        <v>5</v>
      </c>
      <c r="E79" s="378"/>
      <c r="F79" s="379" t="s">
        <v>42</v>
      </c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1"/>
      <c r="R79" s="17">
        <v>0</v>
      </c>
    </row>
    <row r="80" spans="1:18" ht="21" x14ac:dyDescent="0.25">
      <c r="A80" s="597"/>
      <c r="B80" s="601"/>
      <c r="C80" s="2" t="s">
        <v>245</v>
      </c>
      <c r="D80" s="377">
        <f t="shared" si="2"/>
        <v>6</v>
      </c>
      <c r="E80" s="378"/>
      <c r="F80" s="379" t="s">
        <v>44</v>
      </c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1"/>
      <c r="R80" s="17">
        <v>0</v>
      </c>
    </row>
    <row r="81" spans="1:18" x14ac:dyDescent="0.25">
      <c r="A81" s="597"/>
      <c r="B81" s="601"/>
      <c r="C81" s="216">
        <v>773911</v>
      </c>
      <c r="D81" s="377">
        <f t="shared" si="2"/>
        <v>7</v>
      </c>
      <c r="E81" s="378"/>
      <c r="F81" s="379" t="s">
        <v>244</v>
      </c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1"/>
      <c r="R81" s="17"/>
    </row>
    <row r="82" spans="1:18" x14ac:dyDescent="0.25">
      <c r="A82" s="597"/>
      <c r="B82" s="601"/>
      <c r="C82" s="3" t="s">
        <v>58</v>
      </c>
      <c r="D82" s="377">
        <f t="shared" si="2"/>
        <v>8</v>
      </c>
      <c r="E82" s="378"/>
      <c r="F82" s="379" t="s">
        <v>47</v>
      </c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1"/>
      <c r="R82" s="17">
        <v>0</v>
      </c>
    </row>
    <row r="83" spans="1:18" x14ac:dyDescent="0.25">
      <c r="A83" s="597"/>
      <c r="B83" s="590" t="s">
        <v>75</v>
      </c>
      <c r="C83" s="3" t="s">
        <v>103</v>
      </c>
      <c r="D83" s="377">
        <f t="shared" si="2"/>
        <v>9</v>
      </c>
      <c r="E83" s="378"/>
      <c r="F83" s="379" t="s">
        <v>37</v>
      </c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1"/>
      <c r="R83" s="17">
        <v>0</v>
      </c>
    </row>
    <row r="84" spans="1:18" x14ac:dyDescent="0.25">
      <c r="A84" s="597"/>
      <c r="B84" s="591"/>
      <c r="C84" s="3" t="s">
        <v>55</v>
      </c>
      <c r="D84" s="377">
        <f t="shared" si="2"/>
        <v>10</v>
      </c>
      <c r="E84" s="378"/>
      <c r="F84" s="379" t="s">
        <v>38</v>
      </c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1"/>
      <c r="R84" s="17">
        <v>0</v>
      </c>
    </row>
    <row r="85" spans="1:18" ht="25.5" customHeight="1" thickBot="1" x14ac:dyDescent="0.3">
      <c r="A85" s="597"/>
      <c r="B85" s="591"/>
      <c r="C85" s="546" t="s">
        <v>104</v>
      </c>
      <c r="D85" s="548">
        <f t="shared" si="2"/>
        <v>11</v>
      </c>
      <c r="E85" s="549"/>
      <c r="F85" s="552" t="s">
        <v>135</v>
      </c>
      <c r="G85" s="553"/>
      <c r="H85" s="553"/>
      <c r="I85" s="553"/>
      <c r="J85" s="553"/>
      <c r="K85" s="553"/>
      <c r="L85" s="553"/>
      <c r="M85" s="553"/>
      <c r="N85" s="553"/>
      <c r="O85" s="553"/>
      <c r="P85" s="553"/>
      <c r="Q85" s="554"/>
      <c r="R85" s="55"/>
    </row>
    <row r="86" spans="1:18" x14ac:dyDescent="0.25">
      <c r="A86" s="597"/>
      <c r="B86" s="591"/>
      <c r="C86" s="547"/>
      <c r="D86" s="550"/>
      <c r="E86" s="551"/>
      <c r="F86" s="222" t="s">
        <v>61</v>
      </c>
      <c r="G86" s="555"/>
      <c r="H86" s="556"/>
      <c r="I86" s="556"/>
      <c r="J86" s="556"/>
      <c r="K86" s="556"/>
      <c r="L86" s="556"/>
      <c r="M86" s="556"/>
      <c r="N86" s="556"/>
      <c r="O86" s="556"/>
      <c r="P86" s="556"/>
      <c r="Q86" s="557"/>
      <c r="R86" s="20">
        <v>0</v>
      </c>
    </row>
    <row r="87" spans="1:18" x14ac:dyDescent="0.25">
      <c r="A87" s="597"/>
      <c r="B87" s="592"/>
      <c r="C87" s="221">
        <v>711902</v>
      </c>
      <c r="D87" s="377">
        <f>D85+1</f>
        <v>12</v>
      </c>
      <c r="E87" s="378"/>
      <c r="F87" s="635" t="s">
        <v>247</v>
      </c>
      <c r="G87" s="638"/>
      <c r="H87" s="638"/>
      <c r="I87" s="638"/>
      <c r="J87" s="638"/>
      <c r="K87" s="638"/>
      <c r="L87" s="638"/>
      <c r="M87" s="638"/>
      <c r="N87" s="638"/>
      <c r="O87" s="638"/>
      <c r="P87" s="638"/>
      <c r="Q87" s="639"/>
      <c r="R87" s="20"/>
    </row>
    <row r="88" spans="1:18" x14ac:dyDescent="0.25">
      <c r="A88" s="597"/>
      <c r="B88" s="266"/>
      <c r="C88" s="240"/>
      <c r="D88" s="377"/>
      <c r="E88" s="378"/>
      <c r="F88" s="543" t="s">
        <v>266</v>
      </c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5"/>
      <c r="R88" s="20">
        <f>'Participant Support Budget'!G10</f>
        <v>0</v>
      </c>
    </row>
    <row r="89" spans="1:18" x14ac:dyDescent="0.25">
      <c r="A89" s="597"/>
      <c r="B89" s="61" t="s">
        <v>76</v>
      </c>
      <c r="C89" s="14">
        <v>711991</v>
      </c>
      <c r="D89" s="377">
        <f>D87+1</f>
        <v>13</v>
      </c>
      <c r="E89" s="378"/>
      <c r="F89" s="540" t="s">
        <v>45</v>
      </c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2"/>
      <c r="R89" s="17"/>
    </row>
    <row r="90" spans="1:18" x14ac:dyDescent="0.25">
      <c r="A90" s="464">
        <f>R97</f>
        <v>0</v>
      </c>
      <c r="B90" s="61" t="s">
        <v>77</v>
      </c>
      <c r="C90" s="14">
        <v>711510</v>
      </c>
      <c r="D90" s="377">
        <f t="shared" si="2"/>
        <v>14</v>
      </c>
      <c r="E90" s="378"/>
      <c r="F90" s="534" t="s">
        <v>46</v>
      </c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6"/>
      <c r="R90" s="17">
        <v>0</v>
      </c>
    </row>
    <row r="91" spans="1:18" ht="61.8" x14ac:dyDescent="0.25">
      <c r="A91" s="464"/>
      <c r="B91" s="61" t="s">
        <v>78</v>
      </c>
      <c r="C91" s="2" t="s">
        <v>105</v>
      </c>
      <c r="D91" s="377">
        <f t="shared" si="2"/>
        <v>15</v>
      </c>
      <c r="E91" s="378"/>
      <c r="F91" s="534" t="s">
        <v>106</v>
      </c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6"/>
      <c r="R91" s="17">
        <v>0</v>
      </c>
    </row>
    <row r="92" spans="1:18" x14ac:dyDescent="0.25">
      <c r="A92" s="464"/>
      <c r="B92" s="61" t="s">
        <v>265</v>
      </c>
      <c r="C92" s="14">
        <v>772103</v>
      </c>
      <c r="D92" s="377">
        <f t="shared" si="2"/>
        <v>16</v>
      </c>
      <c r="E92" s="378"/>
      <c r="F92" s="534" t="s">
        <v>127</v>
      </c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6"/>
      <c r="R92" s="17">
        <v>0</v>
      </c>
    </row>
    <row r="93" spans="1:18" x14ac:dyDescent="0.25">
      <c r="A93" s="464"/>
      <c r="B93" s="61" t="s">
        <v>79</v>
      </c>
      <c r="C93" s="3" t="s">
        <v>107</v>
      </c>
      <c r="D93" s="377">
        <f t="shared" si="2"/>
        <v>17</v>
      </c>
      <c r="E93" s="378"/>
      <c r="F93" s="534" t="s">
        <v>48</v>
      </c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6"/>
      <c r="R93" s="17">
        <v>0</v>
      </c>
    </row>
    <row r="94" spans="1:18" x14ac:dyDescent="0.25">
      <c r="A94" s="464"/>
      <c r="B94" s="61" t="s">
        <v>80</v>
      </c>
      <c r="C94" s="3" t="s">
        <v>108</v>
      </c>
      <c r="D94" s="377">
        <f t="shared" si="2"/>
        <v>18</v>
      </c>
      <c r="E94" s="378"/>
      <c r="F94" s="534" t="s">
        <v>49</v>
      </c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6"/>
      <c r="R94" s="17">
        <v>0</v>
      </c>
    </row>
    <row r="95" spans="1:18" x14ac:dyDescent="0.25">
      <c r="A95" s="464"/>
      <c r="B95" s="61" t="s">
        <v>81</v>
      </c>
      <c r="C95" s="3" t="s">
        <v>109</v>
      </c>
      <c r="D95" s="377">
        <f t="shared" si="2"/>
        <v>19</v>
      </c>
      <c r="E95" s="378"/>
      <c r="F95" s="537" t="s">
        <v>110</v>
      </c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9"/>
      <c r="R95" s="17">
        <v>0</v>
      </c>
    </row>
    <row r="96" spans="1:18" ht="13.8" thickBot="1" x14ac:dyDescent="0.3">
      <c r="A96" s="464"/>
      <c r="B96" s="62" t="s">
        <v>82</v>
      </c>
      <c r="C96" s="18">
        <v>768301</v>
      </c>
      <c r="D96" s="646">
        <f>D95+1</f>
        <v>20</v>
      </c>
      <c r="E96" s="627"/>
      <c r="F96" s="528" t="s">
        <v>111</v>
      </c>
      <c r="G96" s="529"/>
      <c r="H96" s="529"/>
      <c r="I96" s="529"/>
      <c r="J96" s="529"/>
      <c r="K96" s="529"/>
      <c r="L96" s="529"/>
      <c r="M96" s="529"/>
      <c r="N96" s="529"/>
      <c r="O96" s="529"/>
      <c r="P96" s="529"/>
      <c r="Q96" s="530"/>
      <c r="R96" s="19">
        <v>0</v>
      </c>
    </row>
    <row r="97" spans="1:18" ht="18.75" customHeight="1" thickBot="1" x14ac:dyDescent="0.3">
      <c r="A97" s="465"/>
      <c r="B97" s="385" t="s">
        <v>139</v>
      </c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6"/>
      <c r="R97" s="54">
        <f>SUM(R75:R96)</f>
        <v>0</v>
      </c>
    </row>
    <row r="98" spans="1:18" ht="13.5" customHeight="1" thickBot="1" x14ac:dyDescent="0.3">
      <c r="A98" s="500" t="s">
        <v>162</v>
      </c>
      <c r="B98" s="502" t="s">
        <v>161</v>
      </c>
      <c r="C98" s="505">
        <v>772952</v>
      </c>
      <c r="D98" s="640" t="s">
        <v>125</v>
      </c>
      <c r="E98" s="641"/>
      <c r="F98" s="514" t="s">
        <v>171</v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6"/>
      <c r="R98" s="56"/>
    </row>
    <row r="99" spans="1:18" ht="12.75" hidden="1" customHeight="1" x14ac:dyDescent="0.25">
      <c r="A99" s="501"/>
      <c r="B99" s="503"/>
      <c r="C99" s="506"/>
      <c r="D99" s="642"/>
      <c r="E99" s="643"/>
      <c r="F99" s="517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9"/>
      <c r="R99" s="20">
        <v>0</v>
      </c>
    </row>
    <row r="100" spans="1:18" ht="13.5" customHeight="1" thickBot="1" x14ac:dyDescent="0.3">
      <c r="A100" s="501"/>
      <c r="B100" s="503"/>
      <c r="C100" s="506"/>
      <c r="D100" s="642"/>
      <c r="E100" s="643"/>
      <c r="F100" s="520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2"/>
      <c r="R100" s="56"/>
    </row>
    <row r="101" spans="1:18" ht="13.95" customHeight="1" thickBot="1" x14ac:dyDescent="0.3">
      <c r="A101" s="63">
        <f>SUM(R99:R101)</f>
        <v>0</v>
      </c>
      <c r="B101" s="504"/>
      <c r="C101" s="507"/>
      <c r="D101" s="644"/>
      <c r="E101" s="645"/>
      <c r="F101" s="531" t="s">
        <v>173</v>
      </c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3"/>
      <c r="R101" s="109">
        <f>'Project Subcontractor Budgets'!G55</f>
        <v>0</v>
      </c>
    </row>
    <row r="102" spans="1:18" ht="12.75" customHeight="1" thickBot="1" x14ac:dyDescent="0.3">
      <c r="A102" s="500" t="s">
        <v>163</v>
      </c>
      <c r="B102" s="502" t="s">
        <v>160</v>
      </c>
      <c r="C102" s="505">
        <v>772951</v>
      </c>
      <c r="D102" s="508" t="s">
        <v>248</v>
      </c>
      <c r="E102" s="509"/>
      <c r="F102" s="514" t="s">
        <v>171</v>
      </c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6"/>
      <c r="R102" s="56"/>
    </row>
    <row r="103" spans="1:18" ht="12.75" hidden="1" customHeight="1" x14ac:dyDescent="0.25">
      <c r="A103" s="501"/>
      <c r="B103" s="503"/>
      <c r="C103" s="506"/>
      <c r="D103" s="510"/>
      <c r="E103" s="511"/>
      <c r="F103" s="517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9"/>
      <c r="R103" s="20">
        <v>0</v>
      </c>
    </row>
    <row r="104" spans="1:18" ht="13.8" thickBot="1" x14ac:dyDescent="0.3">
      <c r="A104" s="501"/>
      <c r="B104" s="503"/>
      <c r="C104" s="506"/>
      <c r="D104" s="510"/>
      <c r="E104" s="511"/>
      <c r="F104" s="520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2"/>
      <c r="R104" s="56"/>
    </row>
    <row r="105" spans="1:18" ht="13.95" customHeight="1" thickBot="1" x14ac:dyDescent="0.3">
      <c r="A105" s="39">
        <f>SUM(R103:R105)</f>
        <v>0</v>
      </c>
      <c r="B105" s="504"/>
      <c r="C105" s="507"/>
      <c r="D105" s="512"/>
      <c r="E105" s="513"/>
      <c r="F105" s="523" t="s">
        <v>172</v>
      </c>
      <c r="G105" s="524"/>
      <c r="H105" s="524"/>
      <c r="I105" s="524"/>
      <c r="J105" s="524"/>
      <c r="K105" s="524"/>
      <c r="L105" s="524"/>
      <c r="M105" s="524"/>
      <c r="N105" s="524"/>
      <c r="O105" s="524"/>
      <c r="P105" s="524"/>
      <c r="Q105" s="525"/>
      <c r="R105" s="109">
        <f>'Project Subcontractor Budgets'!G54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87">
        <v>23</v>
      </c>
      <c r="E106" s="488"/>
      <c r="F106" s="489" t="s">
        <v>112</v>
      </c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1"/>
      <c r="R106" s="24">
        <f>SUM('Proposal Budget Year 4'!R106*1.03)</f>
        <v>0</v>
      </c>
    </row>
    <row r="107" spans="1:18" ht="11.25" customHeight="1" thickBot="1" x14ac:dyDescent="0.3">
      <c r="A107" s="39">
        <f>R106</f>
        <v>0</v>
      </c>
      <c r="B107" s="492"/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3"/>
      <c r="R107" s="69"/>
    </row>
    <row r="108" spans="1:18" ht="12" customHeight="1" thickBot="1" x14ac:dyDescent="0.3">
      <c r="A108" s="494"/>
      <c r="B108" s="495"/>
      <c r="C108" s="396" t="s">
        <v>122</v>
      </c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9"/>
      <c r="R108" s="69"/>
    </row>
    <row r="109" spans="1:18" ht="13.5" customHeight="1" thickBot="1" x14ac:dyDescent="0.3">
      <c r="A109" s="496"/>
      <c r="B109" s="497"/>
      <c r="C109" s="498" t="s">
        <v>134</v>
      </c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499"/>
      <c r="R109" s="70"/>
    </row>
    <row r="110" spans="1:18" ht="12.75" customHeight="1" x14ac:dyDescent="0.25">
      <c r="A110" s="480" t="s">
        <v>230</v>
      </c>
      <c r="B110" s="64" t="s">
        <v>86</v>
      </c>
      <c r="C110" s="28" t="s">
        <v>113</v>
      </c>
      <c r="D110" s="482">
        <v>24</v>
      </c>
      <c r="E110" s="483"/>
      <c r="F110" s="484" t="s">
        <v>30</v>
      </c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6"/>
      <c r="R110" s="29">
        <v>0</v>
      </c>
    </row>
    <row r="111" spans="1:18" x14ac:dyDescent="0.25">
      <c r="A111" s="481"/>
      <c r="B111" s="65" t="s">
        <v>87</v>
      </c>
      <c r="C111" s="25" t="s">
        <v>114</v>
      </c>
      <c r="D111" s="377">
        <f t="shared" ref="D111:D124" si="3">D110+1</f>
        <v>25</v>
      </c>
      <c r="E111" s="378"/>
      <c r="F111" s="379" t="s">
        <v>31</v>
      </c>
      <c r="G111" s="380"/>
      <c r="H111" s="380"/>
      <c r="I111" s="380"/>
      <c r="J111" s="380"/>
      <c r="K111" s="380"/>
      <c r="L111" s="380"/>
      <c r="M111" s="380"/>
      <c r="N111" s="380"/>
      <c r="O111" s="380"/>
      <c r="P111" s="380"/>
      <c r="Q111" s="466"/>
      <c r="R111" s="20">
        <v>0</v>
      </c>
    </row>
    <row r="112" spans="1:18" x14ac:dyDescent="0.25">
      <c r="A112" s="481"/>
      <c r="B112" s="65" t="s">
        <v>88</v>
      </c>
      <c r="C112" s="25" t="s">
        <v>115</v>
      </c>
      <c r="D112" s="377">
        <f t="shared" si="3"/>
        <v>26</v>
      </c>
      <c r="E112" s="378"/>
      <c r="F112" s="379" t="s">
        <v>32</v>
      </c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466"/>
      <c r="R112" s="20">
        <v>0</v>
      </c>
    </row>
    <row r="113" spans="1:18" x14ac:dyDescent="0.25">
      <c r="A113" s="481"/>
      <c r="B113" s="65" t="s">
        <v>89</v>
      </c>
      <c r="C113" s="26">
        <v>711171</v>
      </c>
      <c r="D113" s="377">
        <f t="shared" si="3"/>
        <v>27</v>
      </c>
      <c r="E113" s="378"/>
      <c r="F113" s="477" t="s">
        <v>33</v>
      </c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9"/>
      <c r="R113" s="20">
        <v>0</v>
      </c>
    </row>
    <row r="114" spans="1:18" x14ac:dyDescent="0.25">
      <c r="A114" s="481"/>
      <c r="B114" s="65" t="s">
        <v>90</v>
      </c>
      <c r="C114" s="25" t="s">
        <v>116</v>
      </c>
      <c r="D114" s="377">
        <f t="shared" si="3"/>
        <v>28</v>
      </c>
      <c r="E114" s="378"/>
      <c r="F114" s="379" t="s">
        <v>34</v>
      </c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466"/>
      <c r="R114" s="20">
        <v>0</v>
      </c>
    </row>
    <row r="115" spans="1:18" x14ac:dyDescent="0.25">
      <c r="A115" s="481"/>
      <c r="B115" s="65" t="s">
        <v>91</v>
      </c>
      <c r="C115" s="26">
        <v>773821</v>
      </c>
      <c r="D115" s="377">
        <f t="shared" si="3"/>
        <v>29</v>
      </c>
      <c r="E115" s="378"/>
      <c r="F115" s="467" t="s">
        <v>35</v>
      </c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  <c r="Q115" s="469"/>
      <c r="R115" s="20">
        <v>0</v>
      </c>
    </row>
    <row r="116" spans="1:18" x14ac:dyDescent="0.25">
      <c r="A116" s="481"/>
      <c r="B116" s="65" t="s">
        <v>249</v>
      </c>
      <c r="C116" s="26">
        <v>773810</v>
      </c>
      <c r="D116" s="377">
        <f>D115+1</f>
        <v>30</v>
      </c>
      <c r="E116" s="378"/>
      <c r="F116" s="379" t="s">
        <v>251</v>
      </c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9"/>
      <c r="R116" s="20">
        <v>0</v>
      </c>
    </row>
    <row r="117" spans="1:18" x14ac:dyDescent="0.25">
      <c r="A117" s="481"/>
      <c r="B117" s="65" t="s">
        <v>92</v>
      </c>
      <c r="C117" s="26">
        <v>773801</v>
      </c>
      <c r="D117" s="377">
        <f>D116+1</f>
        <v>31</v>
      </c>
      <c r="E117" s="378"/>
      <c r="F117" s="379" t="s">
        <v>36</v>
      </c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466"/>
      <c r="R117" s="20">
        <v>0</v>
      </c>
    </row>
    <row r="118" spans="1:18" x14ac:dyDescent="0.25">
      <c r="A118" s="481"/>
      <c r="B118" s="65" t="s">
        <v>93</v>
      </c>
      <c r="C118" s="26">
        <v>711196</v>
      </c>
      <c r="D118" s="377">
        <f t="shared" si="3"/>
        <v>32</v>
      </c>
      <c r="E118" s="378"/>
      <c r="F118" s="477" t="s">
        <v>39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0">
        <v>0</v>
      </c>
    </row>
    <row r="119" spans="1:18" x14ac:dyDescent="0.25">
      <c r="A119" s="481"/>
      <c r="B119" s="65" t="s">
        <v>94</v>
      </c>
      <c r="C119" s="25" t="s">
        <v>117</v>
      </c>
      <c r="D119" s="377">
        <f t="shared" si="3"/>
        <v>33</v>
      </c>
      <c r="E119" s="378"/>
      <c r="F119" s="467" t="s">
        <v>41</v>
      </c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9"/>
      <c r="R119" s="20">
        <v>0</v>
      </c>
    </row>
    <row r="120" spans="1:18" x14ac:dyDescent="0.25">
      <c r="A120" s="464">
        <f>R125</f>
        <v>0</v>
      </c>
      <c r="B120" s="65" t="s">
        <v>95</v>
      </c>
      <c r="C120" s="25" t="s">
        <v>118</v>
      </c>
      <c r="D120" s="377">
        <f t="shared" si="3"/>
        <v>34</v>
      </c>
      <c r="E120" s="378"/>
      <c r="F120" s="379" t="s">
        <v>43</v>
      </c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466"/>
      <c r="R120" s="20">
        <v>0</v>
      </c>
    </row>
    <row r="121" spans="1:18" x14ac:dyDescent="0.25">
      <c r="A121" s="464"/>
      <c r="B121" s="65" t="s">
        <v>96</v>
      </c>
      <c r="C121" s="25" t="s">
        <v>119</v>
      </c>
      <c r="D121" s="377">
        <f t="shared" si="3"/>
        <v>35</v>
      </c>
      <c r="E121" s="378"/>
      <c r="F121" s="467" t="s">
        <v>250</v>
      </c>
      <c r="G121" s="468"/>
      <c r="H121" s="468"/>
      <c r="I121" s="468"/>
      <c r="J121" s="468"/>
      <c r="K121" s="468"/>
      <c r="L121" s="468"/>
      <c r="M121" s="468"/>
      <c r="N121" s="468"/>
      <c r="O121" s="468"/>
      <c r="P121" s="468"/>
      <c r="Q121" s="469"/>
      <c r="R121" s="20">
        <v>0</v>
      </c>
    </row>
    <row r="122" spans="1:18" x14ac:dyDescent="0.25">
      <c r="A122" s="464"/>
      <c r="B122" s="65" t="s">
        <v>97</v>
      </c>
      <c r="C122" s="25" t="s">
        <v>120</v>
      </c>
      <c r="D122" s="377">
        <f t="shared" si="3"/>
        <v>36</v>
      </c>
      <c r="E122" s="378"/>
      <c r="F122" s="467" t="s">
        <v>9</v>
      </c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9"/>
      <c r="R122" s="20">
        <v>0</v>
      </c>
    </row>
    <row r="123" spans="1:18" x14ac:dyDescent="0.25">
      <c r="A123" s="464"/>
      <c r="B123" s="65" t="s">
        <v>98</v>
      </c>
      <c r="C123" s="26">
        <v>711440</v>
      </c>
      <c r="D123" s="377">
        <f t="shared" si="3"/>
        <v>37</v>
      </c>
      <c r="E123" s="378"/>
      <c r="F123" s="470" t="s">
        <v>121</v>
      </c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  <c r="Q123" s="472"/>
      <c r="R123" s="20">
        <v>0</v>
      </c>
    </row>
    <row r="124" spans="1:18" ht="13.8" thickBot="1" x14ac:dyDescent="0.3">
      <c r="A124" s="464"/>
      <c r="B124" s="41" t="s">
        <v>124</v>
      </c>
      <c r="C124" s="27" t="s">
        <v>62</v>
      </c>
      <c r="D124" s="377">
        <f t="shared" si="3"/>
        <v>38</v>
      </c>
      <c r="E124" s="378"/>
      <c r="F124" s="473" t="s">
        <v>50</v>
      </c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  <c r="Q124" s="475"/>
      <c r="R124" s="21">
        <v>0</v>
      </c>
    </row>
    <row r="125" spans="1:18" ht="15" customHeight="1" thickBot="1" x14ac:dyDescent="0.3">
      <c r="A125" s="465"/>
      <c r="B125" s="385" t="s">
        <v>138</v>
      </c>
      <c r="C125" s="385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476"/>
      <c r="R125" s="53">
        <f>SUM(R110:R124)</f>
        <v>0</v>
      </c>
    </row>
    <row r="126" spans="1:18" s="177" customFormat="1" ht="20.25" customHeight="1" thickBot="1" x14ac:dyDescent="0.3">
      <c r="A126" s="434" t="s">
        <v>231</v>
      </c>
      <c r="B126" s="437" t="s">
        <v>147</v>
      </c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8"/>
    </row>
    <row r="127" spans="1:18" ht="13.8" thickBot="1" x14ac:dyDescent="0.3">
      <c r="A127" s="439"/>
      <c r="B127" s="440" t="s">
        <v>99</v>
      </c>
      <c r="C127" s="442" t="s">
        <v>29</v>
      </c>
      <c r="D127" s="445" t="s">
        <v>243</v>
      </c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6"/>
      <c r="P127" s="446"/>
      <c r="Q127" s="447"/>
      <c r="R127" s="57"/>
    </row>
    <row r="128" spans="1:18" x14ac:dyDescent="0.25">
      <c r="A128" s="439"/>
      <c r="B128" s="441"/>
      <c r="C128" s="443"/>
      <c r="D128" s="451" t="s">
        <v>53</v>
      </c>
      <c r="E128" s="452"/>
      <c r="F128" s="453"/>
      <c r="G128" s="453"/>
      <c r="H128" s="453"/>
      <c r="I128" s="453"/>
      <c r="J128" s="453"/>
      <c r="K128" s="453"/>
      <c r="L128" s="453"/>
      <c r="M128" s="453"/>
      <c r="N128" s="454"/>
      <c r="O128" s="455"/>
      <c r="P128" s="456"/>
      <c r="Q128" s="457"/>
      <c r="R128" s="58"/>
    </row>
    <row r="129" spans="1:18" x14ac:dyDescent="0.25">
      <c r="A129" s="439"/>
      <c r="B129" s="441"/>
      <c r="C129" s="443"/>
      <c r="D129" s="458" t="s">
        <v>6</v>
      </c>
      <c r="E129" s="459"/>
      <c r="F129" s="460"/>
      <c r="G129" s="460"/>
      <c r="H129" s="460"/>
      <c r="I129" s="460"/>
      <c r="J129" s="460"/>
      <c r="K129" s="460"/>
      <c r="L129" s="460"/>
      <c r="M129" s="460"/>
      <c r="N129" s="461"/>
      <c r="O129" s="462" t="s">
        <v>144</v>
      </c>
      <c r="P129" s="462"/>
      <c r="Q129" s="463"/>
      <c r="R129" s="74">
        <v>0</v>
      </c>
    </row>
    <row r="130" spans="1:18" ht="13.8" thickBot="1" x14ac:dyDescent="0.3">
      <c r="A130" s="66">
        <f>R129</f>
        <v>0</v>
      </c>
      <c r="B130" s="611"/>
      <c r="C130" s="444"/>
      <c r="D130" s="427" t="s">
        <v>8</v>
      </c>
      <c r="E130" s="428"/>
      <c r="F130" s="429"/>
      <c r="G130" s="429"/>
      <c r="H130" s="429"/>
      <c r="I130" s="429"/>
      <c r="J130" s="429"/>
      <c r="K130" s="429"/>
      <c r="L130" s="429"/>
      <c r="M130" s="429"/>
      <c r="N130" s="430"/>
      <c r="O130" s="431"/>
      <c r="P130" s="432"/>
      <c r="Q130" s="433"/>
      <c r="R130" s="59"/>
    </row>
    <row r="131" spans="1:18" s="178" customFormat="1" ht="16.5" customHeight="1" thickBot="1" x14ac:dyDescent="0.3">
      <c r="A131" s="609" t="s">
        <v>143</v>
      </c>
      <c r="B131" s="384"/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610"/>
      <c r="R131" s="52">
        <f>(R73+R97+R125+R129) + SUM(R101:R106)</f>
        <v>0</v>
      </c>
    </row>
    <row r="132" spans="1:18" s="177" customFormat="1" ht="15.75" customHeight="1" thickBot="1" x14ac:dyDescent="0.3">
      <c r="A132" s="434" t="s">
        <v>69</v>
      </c>
      <c r="B132" s="436" t="s">
        <v>145</v>
      </c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8"/>
    </row>
    <row r="133" spans="1:18" ht="15" customHeight="1" thickBot="1" x14ac:dyDescent="0.3">
      <c r="A133" s="439"/>
      <c r="B133" s="393" t="s">
        <v>100</v>
      </c>
      <c r="C133" s="442">
        <v>757003</v>
      </c>
      <c r="D133" s="418" t="s">
        <v>123</v>
      </c>
      <c r="E133" s="419"/>
      <c r="F133" s="420"/>
      <c r="G133" s="449">
        <f>'Project Budget Overview'!D11</f>
        <v>0</v>
      </c>
      <c r="H133" s="450"/>
      <c r="I133" s="608" t="s">
        <v>17</v>
      </c>
      <c r="J133" s="416"/>
      <c r="K133" s="416"/>
      <c r="L133" s="416"/>
      <c r="M133" s="416"/>
      <c r="N133" s="416"/>
      <c r="O133" s="416"/>
      <c r="P133" s="416"/>
      <c r="Q133" s="417"/>
      <c r="R133" s="44">
        <f>R131</f>
        <v>0</v>
      </c>
    </row>
    <row r="134" spans="1:18" ht="15" customHeight="1" thickBot="1" x14ac:dyDescent="0.3">
      <c r="A134" s="439"/>
      <c r="B134" s="448"/>
      <c r="C134" s="444"/>
      <c r="D134" s="418" t="s">
        <v>156</v>
      </c>
      <c r="E134" s="419"/>
      <c r="F134" s="420"/>
      <c r="G134" s="421">
        <f>'Project Budget Overview'!D10</f>
        <v>0</v>
      </c>
      <c r="H134" s="422"/>
      <c r="I134" s="422"/>
      <c r="J134" s="423"/>
      <c r="K134" s="424" t="s">
        <v>157</v>
      </c>
      <c r="L134" s="425"/>
      <c r="M134" s="425"/>
      <c r="N134" s="425"/>
      <c r="O134" s="425"/>
      <c r="P134" s="425"/>
      <c r="Q134" s="426"/>
      <c r="R134" s="156">
        <f>R133*G133</f>
        <v>0</v>
      </c>
    </row>
    <row r="135" spans="1:18" ht="13.8" hidden="1" thickBot="1" x14ac:dyDescent="0.3">
      <c r="A135" s="97"/>
      <c r="B135" s="98"/>
      <c r="C135" s="99"/>
      <c r="D135" s="4"/>
      <c r="E135" s="4"/>
      <c r="F135" s="1"/>
      <c r="G135" s="1"/>
      <c r="H135" s="1"/>
      <c r="I135" s="1"/>
      <c r="J135" s="632"/>
      <c r="K135" s="632"/>
      <c r="L135" s="104"/>
      <c r="M135" s="633"/>
      <c r="N135" s="633"/>
      <c r="O135" s="1"/>
      <c r="P135" s="1"/>
      <c r="Q135" s="40"/>
      <c r="R135" s="45"/>
    </row>
    <row r="136" spans="1:18" ht="13.8" hidden="1" thickBot="1" x14ac:dyDescent="0.3">
      <c r="A136" s="100">
        <f>R137</f>
        <v>0</v>
      </c>
      <c r="B136" s="98"/>
      <c r="C136" s="99"/>
      <c r="D136" s="1"/>
      <c r="E136" s="1"/>
      <c r="F136" s="1"/>
      <c r="G136" s="1"/>
      <c r="H136" s="1"/>
      <c r="I136" s="1"/>
      <c r="J136" s="632"/>
      <c r="K136" s="632"/>
      <c r="L136" s="104"/>
      <c r="M136" s="633"/>
      <c r="N136" s="633"/>
      <c r="O136" s="1"/>
      <c r="P136" s="105"/>
      <c r="Q136" s="106"/>
      <c r="R136" s="101"/>
    </row>
    <row r="137" spans="1:18" ht="13.8" thickBot="1" x14ac:dyDescent="0.3">
      <c r="A137" s="75">
        <f>R137</f>
        <v>0</v>
      </c>
      <c r="B137" s="387" t="s">
        <v>141</v>
      </c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5"/>
      <c r="Q137" s="386"/>
      <c r="R137" s="102">
        <f>R134</f>
        <v>0</v>
      </c>
    </row>
    <row r="138" spans="1:18" s="177" customFormat="1" ht="13.8" thickBot="1" x14ac:dyDescent="0.3">
      <c r="A138" s="43"/>
      <c r="B138" s="411" t="s">
        <v>146</v>
      </c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3"/>
      <c r="R138" s="51">
        <f>SUM(R131,R137)</f>
        <v>0</v>
      </c>
    </row>
  </sheetData>
  <mergeCells count="223">
    <mergeCell ref="E5:F5"/>
    <mergeCell ref="G5:R5"/>
    <mergeCell ref="D53:K53"/>
    <mergeCell ref="D55:K55"/>
    <mergeCell ref="D70:Q70"/>
    <mergeCell ref="F116:Q116"/>
    <mergeCell ref="B73:Q73"/>
    <mergeCell ref="B61:Q61"/>
    <mergeCell ref="B62:Q62"/>
    <mergeCell ref="B63:B69"/>
    <mergeCell ref="D63:R63"/>
    <mergeCell ref="D64:E64"/>
    <mergeCell ref="G64:Q64"/>
    <mergeCell ref="D65:E65"/>
    <mergeCell ref="G65:Q65"/>
    <mergeCell ref="D66:E66"/>
    <mergeCell ref="G66:Q66"/>
    <mergeCell ref="D67:E67"/>
    <mergeCell ref="G67:Q67"/>
    <mergeCell ref="D68:E68"/>
    <mergeCell ref="G69:Q69"/>
    <mergeCell ref="C69:E69"/>
    <mergeCell ref="B83:B87"/>
    <mergeCell ref="F79:Q79"/>
    <mergeCell ref="F80:Q80"/>
    <mergeCell ref="D78:E78"/>
    <mergeCell ref="A74:A89"/>
    <mergeCell ref="G6:R6"/>
    <mergeCell ref="G7:J7"/>
    <mergeCell ref="G9:J9"/>
    <mergeCell ref="G11:J11"/>
    <mergeCell ref="G13:J13"/>
    <mergeCell ref="G15:J15"/>
    <mergeCell ref="G17:J17"/>
    <mergeCell ref="D87:E87"/>
    <mergeCell ref="G48:J48"/>
    <mergeCell ref="G50:J50"/>
    <mergeCell ref="G52:J52"/>
    <mergeCell ref="G54:J54"/>
    <mergeCell ref="B60:D60"/>
    <mergeCell ref="G19:J19"/>
    <mergeCell ref="G21:J21"/>
    <mergeCell ref="G23:J23"/>
    <mergeCell ref="C85:C86"/>
    <mergeCell ref="D89:E89"/>
    <mergeCell ref="G37:J37"/>
    <mergeCell ref="G39:J39"/>
    <mergeCell ref="G41:J41"/>
    <mergeCell ref="D49:K49"/>
    <mergeCell ref="D59:K59"/>
    <mergeCell ref="F118:Q118"/>
    <mergeCell ref="F119:Q119"/>
    <mergeCell ref="F106:Q106"/>
    <mergeCell ref="D117:E117"/>
    <mergeCell ref="D118:E118"/>
    <mergeCell ref="F120:Q120"/>
    <mergeCell ref="C109:Q109"/>
    <mergeCell ref="D79:E79"/>
    <mergeCell ref="F77:Q77"/>
    <mergeCell ref="F78:Q78"/>
    <mergeCell ref="D83:E83"/>
    <mergeCell ref="D84:E84"/>
    <mergeCell ref="F83:Q83"/>
    <mergeCell ref="D91:E91"/>
    <mergeCell ref="D92:E92"/>
    <mergeCell ref="F85:Q85"/>
    <mergeCell ref="D85:E86"/>
    <mergeCell ref="D81:E81"/>
    <mergeCell ref="F81:Q81"/>
    <mergeCell ref="D93:E93"/>
    <mergeCell ref="F92:Q92"/>
    <mergeCell ref="F93:Q93"/>
    <mergeCell ref="F94:Q94"/>
    <mergeCell ref="F95:Q95"/>
    <mergeCell ref="F96:Q96"/>
    <mergeCell ref="D119:E119"/>
    <mergeCell ref="D106:E106"/>
    <mergeCell ref="D95:E95"/>
    <mergeCell ref="D96:E96"/>
    <mergeCell ref="F98:Q100"/>
    <mergeCell ref="F102:Q104"/>
    <mergeCell ref="F105:Q105"/>
    <mergeCell ref="B107:Q107"/>
    <mergeCell ref="A108:B109"/>
    <mergeCell ref="C108:Q108"/>
    <mergeCell ref="A98:A100"/>
    <mergeCell ref="B98:B101"/>
    <mergeCell ref="D116:E116"/>
    <mergeCell ref="D94:E94"/>
    <mergeCell ref="O130:Q130"/>
    <mergeCell ref="O128:Q128"/>
    <mergeCell ref="A120:A125"/>
    <mergeCell ref="D120:E120"/>
    <mergeCell ref="F123:Q123"/>
    <mergeCell ref="D128:E128"/>
    <mergeCell ref="F128:N128"/>
    <mergeCell ref="D129:E129"/>
    <mergeCell ref="F129:N129"/>
    <mergeCell ref="D130:E130"/>
    <mergeCell ref="F130:N130"/>
    <mergeCell ref="D122:E122"/>
    <mergeCell ref="F121:Q121"/>
    <mergeCell ref="F122:Q122"/>
    <mergeCell ref="D127:N127"/>
    <mergeCell ref="O127:Q127"/>
    <mergeCell ref="F124:Q124"/>
    <mergeCell ref="B125:Q125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A126:A129"/>
    <mergeCell ref="K134:Q134"/>
    <mergeCell ref="I133:Q133"/>
    <mergeCell ref="C98:C101"/>
    <mergeCell ref="D98:E101"/>
    <mergeCell ref="A102:A104"/>
    <mergeCell ref="B102:B105"/>
    <mergeCell ref="C102:C105"/>
    <mergeCell ref="D102:E105"/>
    <mergeCell ref="B97:Q97"/>
    <mergeCell ref="A131:Q131"/>
    <mergeCell ref="D124:E124"/>
    <mergeCell ref="D121:E121"/>
    <mergeCell ref="F101:Q101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A90:A97"/>
    <mergeCell ref="F87:Q87"/>
    <mergeCell ref="D82:E82"/>
    <mergeCell ref="F82:Q82"/>
    <mergeCell ref="F91:Q91"/>
    <mergeCell ref="F84:Q84"/>
    <mergeCell ref="D88:E88"/>
    <mergeCell ref="F88:Q88"/>
    <mergeCell ref="G86:Q86"/>
    <mergeCell ref="F89:Q89"/>
    <mergeCell ref="F90:Q90"/>
    <mergeCell ref="D90:E90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B78:B82"/>
    <mergeCell ref="D80:E80"/>
    <mergeCell ref="D8:K8"/>
    <mergeCell ref="D10:K10"/>
    <mergeCell ref="D12:K12"/>
    <mergeCell ref="D14:K14"/>
    <mergeCell ref="D16:K16"/>
    <mergeCell ref="D18:K18"/>
    <mergeCell ref="D20:K20"/>
    <mergeCell ref="D22:K22"/>
    <mergeCell ref="D24:K24"/>
    <mergeCell ref="D26:K26"/>
    <mergeCell ref="D28:K28"/>
    <mergeCell ref="D30:K30"/>
    <mergeCell ref="D74:R74"/>
    <mergeCell ref="D75:E75"/>
    <mergeCell ref="D76:E76"/>
    <mergeCell ref="D77:E77"/>
    <mergeCell ref="F75:Q75"/>
    <mergeCell ref="F76:Q76"/>
    <mergeCell ref="D47:R47"/>
    <mergeCell ref="C72:Q72"/>
    <mergeCell ref="D57:K57"/>
    <mergeCell ref="G43:J43"/>
    <mergeCell ref="G45:J45"/>
    <mergeCell ref="G56:J56"/>
    <mergeCell ref="G58:J58"/>
    <mergeCell ref="A7:A35"/>
    <mergeCell ref="B7:B55"/>
    <mergeCell ref="D38:K38"/>
    <mergeCell ref="D40:K40"/>
    <mergeCell ref="D42:K42"/>
    <mergeCell ref="D44:K44"/>
    <mergeCell ref="D46:K46"/>
    <mergeCell ref="G25:J25"/>
    <mergeCell ref="G27:J27"/>
    <mergeCell ref="G29:J29"/>
    <mergeCell ref="G31:J31"/>
    <mergeCell ref="G33:J33"/>
    <mergeCell ref="A36:A73"/>
    <mergeCell ref="G35:J35"/>
    <mergeCell ref="D32:K32"/>
    <mergeCell ref="D34:K34"/>
    <mergeCell ref="D36:K36"/>
    <mergeCell ref="B71:Q71"/>
    <mergeCell ref="G68:Q68"/>
    <mergeCell ref="D51:K51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Status xmlns="BFCE298E-4256-4550-836D-72BEC94BF4C6">Final</Status>
    <Owner xmlns="BFCE298E-4256-4550-836D-72BEC94BF4C6">
      <UserInfo xmlns="BFCE298E-4256-4550-836D-72BEC94BF4C6">
        <DisplayName xmlns="BFCE298E-4256-4550-836D-72BEC94BF4C6">Alfredo Hernandez</DisplayName>
        <AccountId xmlns="BFCE298E-4256-4550-836D-72BEC94BF4C6">140</AccountId>
        <AccountType xmlns="BFCE298E-4256-4550-836D-72BEC94BF4C6"/>
      </UserInfo>
    </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$Resources:pws,CType_PWS_Document(1);" ma:contentTypeID="0x0101008A98423170284BEEB635F43C3CF4E98B001FD685F6E4106140B391CCEDD6650DDF" ma:contentTypeVersion="2" ma:contentTypeDescription="" ma:contentTypeScope="" ma:versionID="64edf356460d8a732899fde272badba7">
  <xsd:schema xmlns:xsd="http://www.w3.org/2001/XMLSchema" xmlns:xs="http://www.w3.org/2001/XMLSchema" xmlns:p="http://schemas.microsoft.com/office/2006/metadata/properties" xmlns:ns2="BFCE298E-4256-4550-836D-72BEC94BF4C6" xmlns:ns3="32d29818-a325-49d3-b6eb-f44b68463d2a" targetNamespace="http://schemas.microsoft.com/office/2006/metadata/properties" ma:root="true" ma:fieldsID="cd5f0b5105c1817eabb9306fe36074f1" ns2:_="" ns3:_="">
    <xsd:import namespace="BFCE298E-4256-4550-836D-72BEC94BF4C6"/>
    <xsd:import namespace="32d29818-a325-49d3-b6eb-f44b68463d2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E298E-4256-4550-836D-72BEC94BF4C6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29818-a325-49d3-b6eb-f44b68463d2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9D7E682-484F-4714-BE3B-8B17F8C4F377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BFCE298E-4256-4550-836D-72BEC94BF4C6"/>
    <ds:schemaRef ds:uri="http://schemas.microsoft.com/office/2006/documentManagement/types"/>
    <ds:schemaRef ds:uri="http://purl.org/dc/dcmitype/"/>
    <ds:schemaRef ds:uri="32d29818-a325-49d3-b6eb-f44b68463d2a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A892BBA-9E11-4E9E-9353-1DA4777F92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E298E-4256-4550-836D-72BEC94BF4C6"/>
    <ds:schemaRef ds:uri="32d29818-a325-49d3-b6eb-f44b68463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81505F-69DF-4A25-86F9-A85DE38F553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1230323-FDE0-491F-9395-EC9AF3328B2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84F2E05-D7A7-441A-9D3C-40F2D49CAD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Project Budget Overview</vt:lpstr>
      <vt:lpstr>Valid Values and Workbook Info</vt:lpstr>
      <vt:lpstr>Project Subcontractor Budgets</vt:lpstr>
      <vt:lpstr>Participant Support Budget</vt:lpstr>
      <vt:lpstr>Proposal Budget Year 1</vt:lpstr>
      <vt:lpstr>Proposal Budget Year 2</vt:lpstr>
      <vt:lpstr>Proposal Budget Year 3</vt:lpstr>
      <vt:lpstr>Proposal Budget Year 4</vt:lpstr>
      <vt:lpstr>Proposal Budget Year 5</vt:lpstr>
      <vt:lpstr>Level 4 Summary By Year</vt:lpstr>
      <vt:lpstr>Level 3 Summary By Year</vt:lpstr>
      <vt:lpstr>'Level 3 Summary By Year'!Print_Area</vt:lpstr>
      <vt:lpstr>'Level 4 Summary By Year'!Print_Area</vt:lpstr>
      <vt:lpstr>'Project Subcontractor Budgets'!Print_Area</vt:lpstr>
      <vt:lpstr>'Proposal Budget Year 1'!Print_Area</vt:lpstr>
      <vt:lpstr>'Proposal Budget Year 2'!Print_Area</vt:lpstr>
      <vt:lpstr>'Proposal Budget Year 3'!Print_Area</vt:lpstr>
      <vt:lpstr>'Proposal Budget Year 4'!Print_Area</vt:lpstr>
      <vt:lpstr>'Proposal Budget Year 5'!Print_Area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BudgetSheet - Revised 04-08-11</dc:title>
  <dc:creator>gutierrr</dc:creator>
  <cp:lastModifiedBy>Ludmilla Champagne</cp:lastModifiedBy>
  <cp:lastPrinted>2016-06-27T18:54:46Z</cp:lastPrinted>
  <dcterms:created xsi:type="dcterms:W3CDTF">2000-12-20T18:51:20Z</dcterms:created>
  <dcterms:modified xsi:type="dcterms:W3CDTF">2022-03-09T21:50:49Z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CW6YHXVAE44U-194-580</vt:lpwstr>
  </property>
  <property fmtid="{D5CDD505-2E9C-101B-9397-08002B2CF9AE}" pid="3" name="_dlc_DocIdItemGuid">
    <vt:lpwstr>289fc068-76bf-41f3-a985-33d012096ede</vt:lpwstr>
  </property>
  <property fmtid="{D5CDD505-2E9C-101B-9397-08002B2CF9AE}" pid="4" name="_dlc_DocIdUrl">
    <vt:lpwstr>https://intranet.fiu.edu/research/RDS/Clearance/_layouts/DocIdRedir.aspx?ID=CW6YHXVAE44U-194-580, CW6YHXVAE44U-194-580</vt:lpwstr>
  </property>
  <property fmtid="{D5CDD505-2E9C-101B-9397-08002B2CF9AE}" pid="5" name="display_urn:schemas-microsoft-com:office:office#Owner">
    <vt:lpwstr>Alfredo Hernandez</vt:lpwstr>
  </property>
  <property fmtid="{D5CDD505-2E9C-101B-9397-08002B2CF9AE}" pid="6" name="ContentTypeId">
    <vt:lpwstr>0x0101008A98423170284BEEB635F43C3CF4E98B001FD685F6E4106140B391CCEDD6650DDF</vt:lpwstr>
  </property>
</Properties>
</file>